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74" activeTab="0"/>
  </bookViews>
  <sheets>
    <sheet name="Chapter 13 Form 750-010-03" sheetId="1" r:id="rId1"/>
  </sheets>
  <externalReferences>
    <externalReference r:id="rId4"/>
    <externalReference r:id="rId5"/>
  </externalReferences>
  <definedNames>
    <definedName name="\N">#REF!</definedName>
    <definedName name="\P">#REF!</definedName>
    <definedName name="\R">#REF!</definedName>
    <definedName name="__123Graph_ACHART1" hidden="1">'[1]Warrant 9 &gt;40mph'!$P$50:$P$120</definedName>
    <definedName name="__123Graph_BCHART1" hidden="1">'[1]Warrant 9 &gt;40mph'!$Q$50:$Q$120</definedName>
    <definedName name="__123Graph_CCHART1" hidden="1">'[1]Warrant 9 &gt;40mph'!$R$50:$R$120</definedName>
    <definedName name="__123Graph_DCHART1" hidden="1">'[1]Warrant 9 &gt;40mph'!$S$50:$S$120</definedName>
    <definedName name="__123Graph_XCHART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_xlfn.PERCENTILE.EXC" hidden="1">#NAME?</definedName>
    <definedName name="COUNTER">#REF!</definedName>
    <definedName name="CURVES">'[1]Warrant'!$AV$21:$BK$37</definedName>
    <definedName name="PRINT">#REF!</definedName>
    <definedName name="_xlnm.Print_Area" localSheetId="0">'Chapter 13 Form 750-010-03'!$A$1:$BC$58</definedName>
    <definedName name="REGNO">'[2]Sheet2'!$A$1:$B$32</definedName>
  </definedNames>
  <calcPr fullCalcOnLoad="1"/>
</workbook>
</file>

<file path=xl/sharedStrings.xml><?xml version="1.0" encoding="utf-8"?>
<sst xmlns="http://schemas.openxmlformats.org/spreadsheetml/2006/main" count="187" uniqueCount="69">
  <si>
    <t>State of Florida Department of Transportation</t>
  </si>
  <si>
    <t>Site Information</t>
  </si>
  <si>
    <t>General Information</t>
  </si>
  <si>
    <t>Analyst/Observer:</t>
  </si>
  <si>
    <t>City:</t>
  </si>
  <si>
    <t>Agency or Company:</t>
  </si>
  <si>
    <t>Date Performed:</t>
  </si>
  <si>
    <t>Time Period From:</t>
  </si>
  <si>
    <t>To:</t>
  </si>
  <si>
    <t>Posted Speed (mph):</t>
  </si>
  <si>
    <t>County:</t>
  </si>
  <si>
    <t>Remarks:</t>
  </si>
  <si>
    <t>Location:</t>
  </si>
  <si>
    <t>Weather/Road Condition:</t>
  </si>
  <si>
    <t>Speed</t>
  </si>
  <si>
    <t>-</t>
  </si>
  <si>
    <t>Cum Total</t>
  </si>
  <si>
    <t>Total</t>
  </si>
  <si>
    <t>≥ 80</t>
  </si>
  <si>
    <t>TOTALS</t>
  </si>
  <si>
    <t>Speed Data Summary</t>
  </si>
  <si>
    <t>85th Percentile Speed</t>
  </si>
  <si>
    <t>10 mph Pace</t>
  </si>
  <si>
    <t>Vehicles traveling</t>
  </si>
  <si>
    <t>bound</t>
  </si>
  <si>
    <t>Both Directions</t>
  </si>
  <si>
    <t>85th Percentile Vehicle</t>
  </si>
  <si>
    <t>85th Speed</t>
  </si>
  <si>
    <t>0-10</t>
  </si>
  <si>
    <t>10-20</t>
  </si>
  <si>
    <t>12-22</t>
  </si>
  <si>
    <t>14-24</t>
  </si>
  <si>
    <t>16-26</t>
  </si>
  <si>
    <t>18-28</t>
  </si>
  <si>
    <t>20-30</t>
  </si>
  <si>
    <t>22-32</t>
  </si>
  <si>
    <t>24-34</t>
  </si>
  <si>
    <t>26-36</t>
  </si>
  <si>
    <t>28-38</t>
  </si>
  <si>
    <t>30-40</t>
  </si>
  <si>
    <t>32-42</t>
  </si>
  <si>
    <t>34-44</t>
  </si>
  <si>
    <t>36-46</t>
  </si>
  <si>
    <t>38-48</t>
  </si>
  <si>
    <t>40-50</t>
  </si>
  <si>
    <t>42-52</t>
  </si>
  <si>
    <t>44-54</t>
  </si>
  <si>
    <t>46-56</t>
  </si>
  <si>
    <t>48-58</t>
  </si>
  <si>
    <t>50-60</t>
  </si>
  <si>
    <t>52-62</t>
  </si>
  <si>
    <t>54-64</t>
  </si>
  <si>
    <t>56-66</t>
  </si>
  <si>
    <t>58-68</t>
  </si>
  <si>
    <t>60-70</t>
  </si>
  <si>
    <t>62-72</t>
  </si>
  <si>
    <t>64-74</t>
  </si>
  <si>
    <t>66-76</t>
  </si>
  <si>
    <t>68-78</t>
  </si>
  <si>
    <t>70-80</t>
  </si>
  <si>
    <t>72-80+</t>
  </si>
  <si>
    <t>10 mph pace</t>
  </si>
  <si>
    <t>Speed
(mph)</t>
  </si>
  <si>
    <t>Milepost :</t>
  </si>
  <si>
    <t>Roadway ID:</t>
  </si>
  <si>
    <t>≤ 10</t>
  </si>
  <si>
    <t>Travel Direction 1 →</t>
  </si>
  <si>
    <t>← Travel Direction 2</t>
  </si>
  <si>
    <t>VEHICLE SPOT SPEED STUDY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</si>
</sst>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  <numFmt numFmtId="167" formatCode="&quot;$&quot;#,##0.00"/>
    <numFmt numFmtId="168" formatCode="m/d"/>
    <numFmt numFmtId="169" formatCode="&quot;$&quot;#,##0"/>
    <numFmt numFmtId="170" formatCode="0.000"/>
    <numFmt numFmtId="171" formatCode="0.0_)"/>
    <numFmt numFmtId="172" formatCode="0."/>
    <numFmt numFmtId="173" formatCode="mmmm\-yy"/>
    <numFmt numFmtId="174" formatCode="mm/dd/yy_)"/>
    <numFmt numFmtId="175" formatCode="hh:mm\ AM/PM_)"/>
    <numFmt numFmtId="176" formatCode="0.00_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mm/dd_)"/>
    <numFmt numFmtId="187" formatCode="mm/dd/yy"/>
    <numFmt numFmtId="188" formatCode="_(* #,##0.000_);_(* \(#,##0.000\);_(* &quot;-&quot;??_);_(@_)"/>
    <numFmt numFmtId="189" formatCode="_(* #,##0.0_);_(* \(#,##0.0\);_(* &quot;-&quot;??_);_(@_)"/>
    <numFmt numFmtId="190" formatCode="_(&quot;$&quot;* #,##0.000_);_(&quot;$&quot;* \(#,##0.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_);\(&quot;$&quot;#,##0.0\)"/>
    <numFmt numFmtId="194" formatCode="0_)"/>
    <numFmt numFmtId="195" formatCode="0.000_)"/>
    <numFmt numFmtId="196" formatCode=";;;"/>
    <numFmt numFmtId="197" formatCode="#_)"/>
    <numFmt numFmtId="198" formatCode="mmmm\ d\,\ yyyy"/>
    <numFmt numFmtId="199" formatCode="0&quot; VPH&quot;"/>
    <numFmt numFmtId="200" formatCode="0.00&quot; VEH-HRS&quot;"/>
    <numFmt numFmtId="201" formatCode="&quot;&gt; &quot;0&quot; VEH-HRS&quot;"/>
    <numFmt numFmtId="202" formatCode="0.0&quot; VEH-HRS&quot;"/>
    <numFmt numFmtId="203" formatCode="#,##0.00&quot; VPH&quot;"/>
    <numFmt numFmtId="204" formatCode="#,##0&quot; VPH&quot;"/>
    <numFmt numFmtId="205" formatCode="0&quot;*&quot;"/>
    <numFmt numFmtId="206" formatCode="\(000\)"/>
    <numFmt numFmtId="207" formatCode="h:mm\ AM/PM&quot; -&quot;"/>
    <numFmt numFmtId="208" formatCode="\(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F800]dddd\,\ mmmm\ dd\,\ yyyy"/>
    <numFmt numFmtId="215" formatCode="[$-409]h:mm:ss\ AM/PM"/>
    <numFmt numFmtId="216" formatCode="[$-409]h:mm\ AM/PM;@"/>
    <numFmt numFmtId="217" formatCode="h:mm;@"/>
    <numFmt numFmtId="218" formatCode="0.0000"/>
    <numFmt numFmtId="219" formatCode="0.00000"/>
    <numFmt numFmtId="220" formatCode="0.000000"/>
  </numFmts>
  <fonts count="50">
    <font>
      <sz val="10"/>
      <name val="Arial"/>
      <family val="0"/>
    </font>
    <font>
      <sz val="10"/>
      <name val="SWISS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" fontId="6" fillId="0" borderId="0" xfId="0" applyNumberFormat="1" applyFont="1" applyAlignment="1">
      <alignment horizontal="center"/>
    </xf>
    <xf numFmtId="166" fontId="6" fillId="0" borderId="13" xfId="0" applyNumberFormat="1" applyFont="1" applyBorder="1" applyAlignment="1">
      <alignment/>
    </xf>
    <xf numFmtId="0" fontId="6" fillId="0" borderId="16" xfId="57" applyFont="1" applyFill="1" applyBorder="1" applyAlignment="1">
      <alignment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vertical="center"/>
      <protection/>
    </xf>
    <xf numFmtId="166" fontId="6" fillId="0" borderId="18" xfId="57" applyNumberFormat="1" applyFont="1" applyFill="1" applyBorder="1" applyAlignment="1">
      <alignment vertical="center"/>
      <protection/>
    </xf>
    <xf numFmtId="0" fontId="6" fillId="0" borderId="17" xfId="57" applyFont="1" applyFill="1" applyBorder="1" applyAlignment="1">
      <alignment/>
      <protection/>
    </xf>
    <xf numFmtId="166" fontId="6" fillId="0" borderId="18" xfId="57" applyNumberFormat="1" applyFont="1" applyFill="1" applyBorder="1" applyAlignment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1" fontId="6" fillId="0" borderId="20" xfId="0" applyNumberFormat="1" applyFont="1" applyFill="1" applyBorder="1" applyAlignment="1" applyProtection="1">
      <alignment vertical="center"/>
      <protection locked="0"/>
    </xf>
    <xf numFmtId="1" fontId="6" fillId="0" borderId="13" xfId="0" applyNumberFormat="1" applyFont="1" applyFill="1" applyBorder="1" applyAlignment="1" applyProtection="1">
      <alignment vertical="center"/>
      <protection locked="0"/>
    </xf>
    <xf numFmtId="1" fontId="6" fillId="0" borderId="26" xfId="0" applyNumberFormat="1" applyFont="1" applyFill="1" applyBorder="1" applyAlignment="1" applyProtection="1">
      <alignment vertical="center"/>
      <protection locked="0"/>
    </xf>
    <xf numFmtId="1" fontId="6" fillId="0" borderId="27" xfId="0" applyNumberFormat="1" applyFont="1" applyFill="1" applyBorder="1" applyAlignment="1" applyProtection="1">
      <alignment vertical="center"/>
      <protection locked="0"/>
    </xf>
    <xf numFmtId="1" fontId="6" fillId="0" borderId="28" xfId="0" applyNumberFormat="1" applyFont="1" applyFill="1" applyBorder="1" applyAlignment="1" applyProtection="1">
      <alignment vertical="center"/>
      <protection locked="0"/>
    </xf>
    <xf numFmtId="1" fontId="6" fillId="0" borderId="14" xfId="0" applyNumberFormat="1" applyFont="1" applyFill="1" applyBorder="1" applyAlignment="1" applyProtection="1">
      <alignment vertical="center"/>
      <protection locked="0"/>
    </xf>
    <xf numFmtId="1" fontId="6" fillId="0" borderId="24" xfId="0" applyNumberFormat="1" applyFont="1" applyFill="1" applyBorder="1" applyAlignment="1" applyProtection="1">
      <alignment vertical="center"/>
      <protection locked="0"/>
    </xf>
    <xf numFmtId="1" fontId="6" fillId="0" borderId="15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" fontId="6" fillId="0" borderId="12" xfId="58" applyNumberFormat="1" applyFont="1" applyFill="1" applyBorder="1" applyAlignment="1" applyProtection="1">
      <alignment vertical="center" wrapText="1"/>
      <protection locked="0"/>
    </xf>
    <xf numFmtId="1" fontId="6" fillId="0" borderId="20" xfId="58" applyNumberFormat="1" applyFont="1" applyFill="1" applyBorder="1" applyAlignment="1" applyProtection="1">
      <alignment vertical="center" wrapText="1"/>
      <protection locked="0"/>
    </xf>
    <xf numFmtId="1" fontId="6" fillId="0" borderId="20" xfId="58" applyNumberFormat="1" applyFont="1" applyFill="1" applyBorder="1" applyAlignment="1" applyProtection="1">
      <alignment vertical="center"/>
      <protection locked="0"/>
    </xf>
    <xf numFmtId="1" fontId="6" fillId="0" borderId="13" xfId="58" applyNumberFormat="1" applyFont="1" applyFill="1" applyBorder="1" applyAlignment="1" applyProtection="1">
      <alignment vertical="center"/>
      <protection locked="0"/>
    </xf>
    <xf numFmtId="1" fontId="6" fillId="0" borderId="12" xfId="58" applyNumberFormat="1" applyFont="1" applyFill="1" applyBorder="1" applyAlignment="1" applyProtection="1">
      <alignment vertical="center"/>
      <protection locked="0"/>
    </xf>
    <xf numFmtId="1" fontId="6" fillId="0" borderId="13" xfId="58" applyNumberFormat="1" applyFont="1" applyFill="1" applyBorder="1" applyAlignment="1" applyProtection="1">
      <alignment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Fill="1" applyBorder="1" applyAlignment="1" applyProtection="1">
      <alignment vertical="center"/>
      <protection locked="0"/>
    </xf>
    <xf numFmtId="1" fontId="6" fillId="0" borderId="30" xfId="0" applyNumberFormat="1" applyFont="1" applyFill="1" applyBorder="1" applyAlignment="1" applyProtection="1">
      <alignment vertic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/>
      <protection locked="0"/>
    </xf>
    <xf numFmtId="1" fontId="6" fillId="0" borderId="30" xfId="58" applyNumberFormat="1" applyFont="1" applyFill="1" applyBorder="1" applyAlignment="1" applyProtection="1">
      <alignment vertical="center" wrapText="1"/>
      <protection locked="0"/>
    </xf>
    <xf numFmtId="1" fontId="6" fillId="0" borderId="30" xfId="58" applyNumberFormat="1" applyFont="1" applyFill="1" applyBorder="1" applyAlignment="1" applyProtection="1">
      <alignment vertical="center"/>
      <protection locked="0"/>
    </xf>
    <xf numFmtId="1" fontId="6" fillId="0" borderId="31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37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49" fontId="9" fillId="33" borderId="16" xfId="0" applyNumberFormat="1" applyFont="1" applyFill="1" applyBorder="1" applyAlignment="1">
      <alignment horizontal="left" vertical="center"/>
    </xf>
    <xf numFmtId="49" fontId="9" fillId="34" borderId="37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5" fillId="0" borderId="16" xfId="57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9" fillId="33" borderId="17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left" vertic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216" fontId="5" fillId="0" borderId="16" xfId="57" applyNumberFormat="1" applyFont="1" applyBorder="1" applyAlignment="1" applyProtection="1">
      <alignment horizontal="center"/>
      <protection locked="0"/>
    </xf>
    <xf numFmtId="0" fontId="4" fillId="0" borderId="34" xfId="57" applyFont="1" applyBorder="1" applyAlignment="1">
      <alignment horizontal="center"/>
      <protection/>
    </xf>
    <xf numFmtId="0" fontId="4" fillId="0" borderId="19" xfId="57" applyFont="1" applyBorder="1" applyAlignment="1">
      <alignment horizontal="left" vertical="center"/>
      <protection/>
    </xf>
    <xf numFmtId="0" fontId="4" fillId="0" borderId="0" xfId="57" applyFont="1" applyBorder="1" applyAlignment="1">
      <alignment horizontal="left" vertical="center"/>
      <protection/>
    </xf>
    <xf numFmtId="0" fontId="5" fillId="0" borderId="21" xfId="57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214" fontId="5" fillId="0" borderId="16" xfId="0" applyNumberFormat="1" applyFont="1" applyBorder="1" applyAlignment="1" applyProtection="1">
      <alignment horizontal="center"/>
      <protection locked="0"/>
    </xf>
    <xf numFmtId="0" fontId="4" fillId="0" borderId="19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22" xfId="58" applyFont="1" applyBorder="1" applyAlignment="1" applyProtection="1">
      <alignment horizontal="center" vertical="center"/>
      <protection/>
    </xf>
    <xf numFmtId="0" fontId="3" fillId="0" borderId="21" xfId="58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/>
      <protection/>
    </xf>
    <xf numFmtId="0" fontId="5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IGN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36"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name val="Cambria"/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57150</xdr:colOff>
      <xdr:row>43</xdr:row>
      <xdr:rowOff>66675</xdr:rowOff>
    </xdr:from>
    <xdr:to>
      <xdr:col>41</xdr:col>
      <xdr:colOff>0</xdr:colOff>
      <xdr:row>43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914900" y="7038975"/>
          <a:ext cx="57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43</xdr:row>
      <xdr:rowOff>76200</xdr:rowOff>
    </xdr:from>
    <xdr:to>
      <xdr:col>41</xdr:col>
      <xdr:colOff>114300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962525" y="704850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66675</xdr:rowOff>
    </xdr:from>
    <xdr:to>
      <xdr:col>41</xdr:col>
      <xdr:colOff>114300</xdr:colOff>
      <xdr:row>43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933950" y="7038975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48660017\blank%20warr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a-data\projects\MGD\99%20BP\Dep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377.657972</v>
          </cell>
          <cell r="AX23">
            <v>377.657972</v>
          </cell>
          <cell r="AY23">
            <v>488.79056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156.043548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82.63100400000005</v>
          </cell>
          <cell r="BJ23">
            <v>82.63100400000005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91.90688000000006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</v>
          </cell>
          <cell r="AZ25">
            <v>75</v>
          </cell>
          <cell r="BA25">
            <v>75.44322999999997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</v>
          </cell>
          <cell r="AX26">
            <v>211.700712</v>
          </cell>
          <cell r="AY26">
            <v>278.8560799999999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269.0301600000001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134.213732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324.65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173.3400000000001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161.17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</v>
          </cell>
          <cell r="R78">
            <v>99.97999999999998</v>
          </cell>
        </row>
        <row r="79">
          <cell r="O79">
            <v>590</v>
          </cell>
          <cell r="P79">
            <v>178.8</v>
          </cell>
          <cell r="Q79">
            <v>136.8</v>
          </cell>
          <cell r="R79">
            <v>96.63999999999997</v>
          </cell>
        </row>
        <row r="80">
          <cell r="O80">
            <v>600</v>
          </cell>
          <cell r="P80">
            <v>173.3</v>
          </cell>
          <cell r="Q80">
            <v>133.3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136.7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88.35000000000001</v>
          </cell>
          <cell r="R95">
            <v>64.15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63.32000000000001</v>
          </cell>
        </row>
        <row r="97">
          <cell r="O97">
            <v>770</v>
          </cell>
          <cell r="P97">
            <v>113.31999999999996</v>
          </cell>
          <cell r="Q97">
            <v>83.69000000000001</v>
          </cell>
          <cell r="R97">
            <v>62.49000000000001</v>
          </cell>
        </row>
        <row r="98">
          <cell r="O98">
            <v>780</v>
          </cell>
          <cell r="P98">
            <v>109.97999999999996</v>
          </cell>
          <cell r="Q98">
            <v>81.36000000000001</v>
          </cell>
          <cell r="R98">
            <v>61.66000000000001</v>
          </cell>
        </row>
        <row r="99">
          <cell r="O99">
            <v>790</v>
          </cell>
          <cell r="P99">
            <v>106.63999999999996</v>
          </cell>
          <cell r="Q99">
            <v>79.03000000000002</v>
          </cell>
          <cell r="R99">
            <v>60.83000000000001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</v>
          </cell>
          <cell r="R105">
            <v>60</v>
          </cell>
        </row>
        <row r="106">
          <cell r="O106">
            <v>860</v>
          </cell>
          <cell r="P106">
            <v>89.32000000000001</v>
          </cell>
          <cell r="Q106">
            <v>70.02000000000002</v>
          </cell>
          <cell r="R106">
            <v>60</v>
          </cell>
        </row>
        <row r="107">
          <cell r="O107">
            <v>870</v>
          </cell>
          <cell r="P107">
            <v>86.99000000000001</v>
          </cell>
          <cell r="Q107">
            <v>68.9066666666667</v>
          </cell>
          <cell r="R107">
            <v>60</v>
          </cell>
        </row>
        <row r="108">
          <cell r="O108">
            <v>880</v>
          </cell>
          <cell r="P108">
            <v>84.66000000000001</v>
          </cell>
          <cell r="Q108">
            <v>67.79333333333336</v>
          </cell>
          <cell r="R108">
            <v>60</v>
          </cell>
        </row>
        <row r="109">
          <cell r="O109">
            <v>890</v>
          </cell>
          <cell r="P109">
            <v>82.33000000000001</v>
          </cell>
          <cell r="Q109">
            <v>66.68000000000004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64.45333333333338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63.34000000000004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8"/>
  <sheetViews>
    <sheetView showGridLines="0" tabSelected="1" view="pageLayout" zoomScaleNormal="130" zoomScaleSheetLayoutView="130" workbookViewId="0" topLeftCell="A1">
      <selection activeCell="AD34" sqref="AD34"/>
    </sheetView>
  </sheetViews>
  <sheetFormatPr defaultColWidth="9.140625" defaultRowHeight="12.75"/>
  <cols>
    <col min="1" max="4" width="2.28125" style="1" customWidth="1"/>
    <col min="5" max="24" width="1.7109375" style="1" customWidth="1"/>
    <col min="25" max="25" width="2.421875" style="1" customWidth="1"/>
    <col min="26" max="26" width="0.71875" style="1" customWidth="1"/>
    <col min="27" max="27" width="4.00390625" style="1" customWidth="1"/>
    <col min="28" max="47" width="1.7109375" style="1" customWidth="1"/>
    <col min="48" max="51" width="2.28125" style="1" customWidth="1"/>
    <col min="52" max="55" width="2.7109375" style="1" customWidth="1"/>
    <col min="56" max="56" width="6.7109375" style="6" hidden="1" customWidth="1"/>
    <col min="57" max="58" width="5.140625" style="6" hidden="1" customWidth="1"/>
    <col min="59" max="59" width="3.7109375" style="6" hidden="1" customWidth="1"/>
    <col min="60" max="60" width="2.140625" style="6" hidden="1" customWidth="1"/>
    <col min="61" max="61" width="3.140625" style="6" hidden="1" customWidth="1"/>
    <col min="62" max="62" width="3.00390625" style="6" hidden="1" customWidth="1"/>
    <col min="63" max="63" width="3.140625" style="6" hidden="1" customWidth="1"/>
    <col min="64" max="65" width="4.421875" style="6" hidden="1" customWidth="1"/>
    <col min="66" max="66" width="2.28125" style="6" hidden="1" customWidth="1"/>
    <col min="67" max="67" width="2.140625" style="6" hidden="1" customWidth="1"/>
    <col min="68" max="68" width="5.421875" style="6" hidden="1" customWidth="1"/>
    <col min="69" max="69" width="5.57421875" style="6" hidden="1" customWidth="1"/>
    <col min="70" max="71" width="4.57421875" style="6" hidden="1" customWidth="1"/>
    <col min="72" max="72" width="3.7109375" style="6" hidden="1" customWidth="1"/>
    <col min="73" max="73" width="2.140625" style="6" hidden="1" customWidth="1"/>
    <col min="74" max="74" width="4.140625" style="6" hidden="1" customWidth="1"/>
    <col min="75" max="76" width="2.8515625" style="6" hidden="1" customWidth="1"/>
    <col min="77" max="77" width="4.140625" style="6" hidden="1" customWidth="1"/>
    <col min="78" max="78" width="3.57421875" style="6" hidden="1" customWidth="1"/>
    <col min="79" max="79" width="2.00390625" style="6" hidden="1" customWidth="1"/>
    <col min="80" max="80" width="1.7109375" style="6" hidden="1" customWidth="1"/>
    <col min="81" max="81" width="5.421875" style="6" hidden="1" customWidth="1"/>
    <col min="82" max="82" width="9.28125" style="6" hidden="1" customWidth="1"/>
    <col min="83" max="84" width="5.7109375" style="6" hidden="1" customWidth="1"/>
    <col min="85" max="85" width="4.00390625" style="6" hidden="1" customWidth="1"/>
    <col min="86" max="86" width="1.7109375" style="6" hidden="1" customWidth="1"/>
    <col min="87" max="87" width="3.8515625" style="6" hidden="1" customWidth="1"/>
    <col min="88" max="88" width="2.7109375" style="6" hidden="1" customWidth="1"/>
    <col min="89" max="89" width="2.421875" style="6" hidden="1" customWidth="1"/>
    <col min="90" max="90" width="4.140625" style="6" hidden="1" customWidth="1"/>
    <col min="91" max="91" width="3.421875" style="6" hidden="1" customWidth="1"/>
    <col min="92" max="92" width="1.7109375" style="6" hidden="1" customWidth="1"/>
    <col min="93" max="93" width="2.00390625" style="6" hidden="1" customWidth="1"/>
    <col min="94" max="94" width="5.421875" style="6" hidden="1" customWidth="1"/>
    <col min="95" max="16384" width="9.140625" style="1" customWidth="1"/>
  </cols>
  <sheetData>
    <row r="1" spans="1:55" ht="9.7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5"/>
    </row>
    <row r="2" spans="1:94" s="2" customFormat="1" ht="15">
      <c r="A2" s="226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8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4" s="4" customFormat="1" ht="18">
      <c r="A3" s="229" t="s">
        <v>68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1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s="5" customFormat="1" ht="12" customHeight="1">
      <c r="A4" s="232" t="s">
        <v>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4" t="s">
        <v>1</v>
      </c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5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s="5" customFormat="1" ht="12" customHeight="1">
      <c r="A5" s="236" t="s">
        <v>3</v>
      </c>
      <c r="B5" s="237"/>
      <c r="C5" s="237"/>
      <c r="D5" s="237"/>
      <c r="E5" s="237"/>
      <c r="F5" s="237"/>
      <c r="G5" s="237"/>
      <c r="H5" s="237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238"/>
      <c r="AA5" s="238"/>
      <c r="AB5" s="238"/>
      <c r="AC5" s="237" t="s">
        <v>12</v>
      </c>
      <c r="AD5" s="237"/>
      <c r="AE5" s="237"/>
      <c r="AF5" s="237"/>
      <c r="AG5" s="237"/>
      <c r="AH5" s="237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217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s="5" customFormat="1" ht="12" customHeight="1">
      <c r="A6" s="219" t="s">
        <v>5</v>
      </c>
      <c r="B6" s="195"/>
      <c r="C6" s="195"/>
      <c r="D6" s="195"/>
      <c r="E6" s="195"/>
      <c r="F6" s="195"/>
      <c r="G6" s="195"/>
      <c r="H6" s="195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239"/>
      <c r="AA6" s="239"/>
      <c r="AB6" s="239"/>
      <c r="AC6" s="195" t="s">
        <v>4</v>
      </c>
      <c r="AD6" s="195"/>
      <c r="AE6" s="195"/>
      <c r="AF6" s="195"/>
      <c r="AG6" s="195"/>
      <c r="AH6" s="195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218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s="5" customFormat="1" ht="12" customHeight="1">
      <c r="A7" s="219" t="s">
        <v>6</v>
      </c>
      <c r="B7" s="195"/>
      <c r="C7" s="195"/>
      <c r="D7" s="195"/>
      <c r="E7" s="195"/>
      <c r="F7" s="195"/>
      <c r="G7" s="195"/>
      <c r="H7" s="195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39"/>
      <c r="AA7" s="239"/>
      <c r="AB7" s="239"/>
      <c r="AC7" s="195" t="s">
        <v>10</v>
      </c>
      <c r="AD7" s="195"/>
      <c r="AE7" s="195"/>
      <c r="AF7" s="195"/>
      <c r="AG7" s="195"/>
      <c r="AH7" s="195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218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s="3" customFormat="1" ht="12" customHeight="1">
      <c r="A8" s="221" t="s">
        <v>7</v>
      </c>
      <c r="B8" s="222"/>
      <c r="C8" s="222"/>
      <c r="D8" s="222"/>
      <c r="E8" s="222"/>
      <c r="F8" s="222"/>
      <c r="G8" s="222"/>
      <c r="H8" s="222"/>
      <c r="I8" s="212"/>
      <c r="J8" s="212"/>
      <c r="K8" s="212"/>
      <c r="L8" s="212"/>
      <c r="M8" s="212"/>
      <c r="N8" s="212"/>
      <c r="O8" s="212"/>
      <c r="P8" s="212"/>
      <c r="Q8" s="213" t="s">
        <v>8</v>
      </c>
      <c r="R8" s="213"/>
      <c r="S8" s="212"/>
      <c r="T8" s="212"/>
      <c r="U8" s="212"/>
      <c r="V8" s="212"/>
      <c r="W8" s="212"/>
      <c r="X8" s="212"/>
      <c r="Y8" s="212"/>
      <c r="Z8" s="239"/>
      <c r="AA8" s="239"/>
      <c r="AB8" s="239"/>
      <c r="AC8" s="195" t="s">
        <v>64</v>
      </c>
      <c r="AD8" s="195"/>
      <c r="AE8" s="195"/>
      <c r="AF8" s="195"/>
      <c r="AG8" s="195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218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94" s="3" customFormat="1" ht="12" customHeight="1">
      <c r="A9" s="214" t="s">
        <v>13</v>
      </c>
      <c r="B9" s="215"/>
      <c r="C9" s="215"/>
      <c r="D9" s="215"/>
      <c r="E9" s="215"/>
      <c r="F9" s="215"/>
      <c r="G9" s="215"/>
      <c r="H9" s="215"/>
      <c r="I9" s="215"/>
      <c r="J9" s="215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39"/>
      <c r="AA9" s="239"/>
      <c r="AB9" s="239"/>
      <c r="AC9" s="195" t="s">
        <v>63</v>
      </c>
      <c r="AD9" s="195"/>
      <c r="AE9" s="195"/>
      <c r="AF9" s="195"/>
      <c r="AG9" s="195"/>
      <c r="AH9" s="195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218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</row>
    <row r="10" spans="1:94" s="3" customFormat="1" ht="12" customHeight="1">
      <c r="A10" s="192" t="s">
        <v>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239"/>
      <c r="AA10" s="239"/>
      <c r="AB10" s="239"/>
      <c r="AC10" s="195" t="s">
        <v>11</v>
      </c>
      <c r="AD10" s="195"/>
      <c r="AE10" s="195"/>
      <c r="AF10" s="195"/>
      <c r="AG10" s="195"/>
      <c r="AH10" s="195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218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</row>
    <row r="11" spans="1:94" s="3" customFormat="1" ht="1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9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s="3" customFormat="1" ht="19.5" customHeight="1">
      <c r="A12" s="200" t="s">
        <v>23</v>
      </c>
      <c r="B12" s="201"/>
      <c r="C12" s="201"/>
      <c r="D12" s="201"/>
      <c r="E12" s="201"/>
      <c r="F12" s="201"/>
      <c r="G12" s="201"/>
      <c r="H12" s="201"/>
      <c r="I12" s="201"/>
      <c r="J12" s="180"/>
      <c r="K12" s="180"/>
      <c r="L12" s="180"/>
      <c r="M12" s="180"/>
      <c r="N12" s="180"/>
      <c r="O12" s="180"/>
      <c r="P12" s="180"/>
      <c r="Q12" s="180"/>
      <c r="R12" s="181" t="s">
        <v>24</v>
      </c>
      <c r="S12" s="181"/>
      <c r="T12" s="181"/>
      <c r="U12" s="181"/>
      <c r="V12" s="181"/>
      <c r="W12" s="181"/>
      <c r="X12" s="202"/>
      <c r="Y12" s="203" t="s">
        <v>62</v>
      </c>
      <c r="Z12" s="204"/>
      <c r="AA12" s="205"/>
      <c r="AB12" s="200" t="s">
        <v>23</v>
      </c>
      <c r="AC12" s="201"/>
      <c r="AD12" s="201"/>
      <c r="AE12" s="201"/>
      <c r="AF12" s="201"/>
      <c r="AG12" s="201"/>
      <c r="AH12" s="201"/>
      <c r="AI12" s="201"/>
      <c r="AJ12" s="201"/>
      <c r="AK12" s="180"/>
      <c r="AL12" s="180"/>
      <c r="AM12" s="180"/>
      <c r="AN12" s="180"/>
      <c r="AO12" s="180"/>
      <c r="AP12" s="180"/>
      <c r="AQ12" s="180"/>
      <c r="AR12" s="180"/>
      <c r="AS12" s="181" t="s">
        <v>24</v>
      </c>
      <c r="AT12" s="181"/>
      <c r="AU12" s="181"/>
      <c r="AV12" s="181"/>
      <c r="AW12" s="181"/>
      <c r="AX12" s="181"/>
      <c r="AY12" s="181"/>
      <c r="AZ12" s="182" t="s">
        <v>25</v>
      </c>
      <c r="BA12" s="183"/>
      <c r="BB12" s="183"/>
      <c r="BC12" s="184"/>
      <c r="BD12" s="6"/>
      <c r="BE12" s="185">
        <f>J12</f>
        <v>0</v>
      </c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6"/>
      <c r="BR12" s="186">
        <f>AK12</f>
        <v>0</v>
      </c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8"/>
      <c r="CD12" s="6"/>
      <c r="CE12" s="189" t="str">
        <f>AZ12</f>
        <v>Both Directions</v>
      </c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1"/>
    </row>
    <row r="13" spans="1:94" s="3" customFormat="1" ht="10.5" customHeight="1">
      <c r="A13" s="170" t="s">
        <v>16</v>
      </c>
      <c r="B13" s="171"/>
      <c r="C13" s="164" t="s">
        <v>17</v>
      </c>
      <c r="D13" s="165"/>
      <c r="E13" s="174">
        <v>20</v>
      </c>
      <c r="F13" s="175"/>
      <c r="G13" s="175"/>
      <c r="H13" s="175"/>
      <c r="I13" s="176"/>
      <c r="J13" s="174">
        <v>15</v>
      </c>
      <c r="K13" s="175"/>
      <c r="L13" s="175"/>
      <c r="M13" s="175"/>
      <c r="N13" s="176"/>
      <c r="O13" s="174">
        <v>10</v>
      </c>
      <c r="P13" s="175"/>
      <c r="Q13" s="175"/>
      <c r="R13" s="175"/>
      <c r="S13" s="176"/>
      <c r="T13" s="174">
        <v>5</v>
      </c>
      <c r="U13" s="175"/>
      <c r="V13" s="175"/>
      <c r="W13" s="175"/>
      <c r="X13" s="176"/>
      <c r="Y13" s="206"/>
      <c r="Z13" s="207"/>
      <c r="AA13" s="208"/>
      <c r="AB13" s="156">
        <v>5</v>
      </c>
      <c r="AC13" s="157"/>
      <c r="AD13" s="157"/>
      <c r="AE13" s="157"/>
      <c r="AF13" s="158"/>
      <c r="AG13" s="156">
        <v>10</v>
      </c>
      <c r="AH13" s="157"/>
      <c r="AI13" s="157"/>
      <c r="AJ13" s="157"/>
      <c r="AK13" s="158"/>
      <c r="AL13" s="156">
        <v>15</v>
      </c>
      <c r="AM13" s="157"/>
      <c r="AN13" s="157"/>
      <c r="AO13" s="157"/>
      <c r="AP13" s="158"/>
      <c r="AQ13" s="156">
        <v>20</v>
      </c>
      <c r="AR13" s="157"/>
      <c r="AS13" s="157"/>
      <c r="AT13" s="157"/>
      <c r="AU13" s="162"/>
      <c r="AV13" s="164" t="s">
        <v>17</v>
      </c>
      <c r="AW13" s="165"/>
      <c r="AX13" s="168" t="s">
        <v>16</v>
      </c>
      <c r="AY13" s="169"/>
      <c r="AZ13" s="150" t="s">
        <v>17</v>
      </c>
      <c r="BA13" s="151"/>
      <c r="BB13" s="154" t="s">
        <v>16</v>
      </c>
      <c r="BC13" s="151"/>
      <c r="BE13" s="138" t="s">
        <v>17</v>
      </c>
      <c r="BF13" s="139" t="s">
        <v>16</v>
      </c>
      <c r="BG13" s="140" t="s">
        <v>27</v>
      </c>
      <c r="BH13" s="140"/>
      <c r="BI13" s="140"/>
      <c r="BJ13" s="139" t="s">
        <v>14</v>
      </c>
      <c r="BK13" s="139"/>
      <c r="BL13" s="139"/>
      <c r="BM13" s="141" t="s">
        <v>61</v>
      </c>
      <c r="BN13" s="141"/>
      <c r="BO13" s="141"/>
      <c r="BP13" s="141"/>
      <c r="BQ13" s="6"/>
      <c r="BR13" s="146" t="s">
        <v>17</v>
      </c>
      <c r="BS13" s="148" t="s">
        <v>16</v>
      </c>
      <c r="BT13" s="140" t="s">
        <v>27</v>
      </c>
      <c r="BU13" s="140"/>
      <c r="BV13" s="140"/>
      <c r="BW13" s="139" t="s">
        <v>14</v>
      </c>
      <c r="BX13" s="139"/>
      <c r="BY13" s="139"/>
      <c r="BZ13" s="141" t="s">
        <v>61</v>
      </c>
      <c r="CA13" s="141"/>
      <c r="CB13" s="141"/>
      <c r="CC13" s="141"/>
      <c r="CD13" s="6"/>
      <c r="CE13" s="138" t="s">
        <v>17</v>
      </c>
      <c r="CF13" s="139" t="s">
        <v>16</v>
      </c>
      <c r="CG13" s="140" t="s">
        <v>27</v>
      </c>
      <c r="CH13" s="140"/>
      <c r="CI13" s="140"/>
      <c r="CJ13" s="139" t="s">
        <v>14</v>
      </c>
      <c r="CK13" s="139"/>
      <c r="CL13" s="139"/>
      <c r="CM13" s="141" t="s">
        <v>61</v>
      </c>
      <c r="CN13" s="141"/>
      <c r="CO13" s="141"/>
      <c r="CP13" s="141"/>
    </row>
    <row r="14" spans="1:94" s="3" customFormat="1" ht="10.5" customHeight="1">
      <c r="A14" s="172"/>
      <c r="B14" s="173"/>
      <c r="C14" s="166"/>
      <c r="D14" s="167"/>
      <c r="E14" s="177"/>
      <c r="F14" s="178"/>
      <c r="G14" s="178"/>
      <c r="H14" s="178"/>
      <c r="I14" s="179"/>
      <c r="J14" s="177"/>
      <c r="K14" s="178"/>
      <c r="L14" s="178"/>
      <c r="M14" s="178"/>
      <c r="N14" s="179"/>
      <c r="O14" s="177"/>
      <c r="P14" s="178"/>
      <c r="Q14" s="178"/>
      <c r="R14" s="178"/>
      <c r="S14" s="179"/>
      <c r="T14" s="177"/>
      <c r="U14" s="178"/>
      <c r="V14" s="178"/>
      <c r="W14" s="178"/>
      <c r="X14" s="179"/>
      <c r="Y14" s="209"/>
      <c r="Z14" s="210"/>
      <c r="AA14" s="211"/>
      <c r="AB14" s="159"/>
      <c r="AC14" s="160"/>
      <c r="AD14" s="160"/>
      <c r="AE14" s="160"/>
      <c r="AF14" s="161"/>
      <c r="AG14" s="159"/>
      <c r="AH14" s="160"/>
      <c r="AI14" s="160"/>
      <c r="AJ14" s="160"/>
      <c r="AK14" s="161"/>
      <c r="AL14" s="159"/>
      <c r="AM14" s="160"/>
      <c r="AN14" s="160"/>
      <c r="AO14" s="160"/>
      <c r="AP14" s="161"/>
      <c r="AQ14" s="159"/>
      <c r="AR14" s="160"/>
      <c r="AS14" s="160"/>
      <c r="AT14" s="160"/>
      <c r="AU14" s="163"/>
      <c r="AV14" s="166"/>
      <c r="AW14" s="167"/>
      <c r="AX14" s="168"/>
      <c r="AY14" s="169"/>
      <c r="AZ14" s="152"/>
      <c r="BA14" s="153"/>
      <c r="BB14" s="155"/>
      <c r="BC14" s="153"/>
      <c r="BE14" s="138"/>
      <c r="BF14" s="139"/>
      <c r="BG14" s="140"/>
      <c r="BH14" s="140"/>
      <c r="BI14" s="140"/>
      <c r="BJ14" s="139"/>
      <c r="BK14" s="139"/>
      <c r="BL14" s="139"/>
      <c r="BM14" s="141"/>
      <c r="BN14" s="141"/>
      <c r="BO14" s="141"/>
      <c r="BP14" s="141"/>
      <c r="BQ14" s="6"/>
      <c r="BR14" s="147"/>
      <c r="BS14" s="149"/>
      <c r="BT14" s="140"/>
      <c r="BU14" s="140"/>
      <c r="BV14" s="140"/>
      <c r="BW14" s="139"/>
      <c r="BX14" s="139"/>
      <c r="BY14" s="139"/>
      <c r="BZ14" s="141"/>
      <c r="CA14" s="141"/>
      <c r="CB14" s="141"/>
      <c r="CC14" s="141"/>
      <c r="CD14" s="6"/>
      <c r="CE14" s="138"/>
      <c r="CF14" s="139"/>
      <c r="CG14" s="140"/>
      <c r="CH14" s="140"/>
      <c r="CI14" s="140"/>
      <c r="CJ14" s="139"/>
      <c r="CK14" s="139"/>
      <c r="CL14" s="139"/>
      <c r="CM14" s="141"/>
      <c r="CN14" s="141"/>
      <c r="CO14" s="141"/>
      <c r="CP14" s="141"/>
    </row>
    <row r="15" spans="1:94" s="3" customFormat="1" ht="12.75" customHeight="1">
      <c r="A15" s="142">
        <f aca="true" t="shared" si="0" ref="A15:A50">A16+C15</f>
        <v>0</v>
      </c>
      <c r="B15" s="143"/>
      <c r="C15" s="142">
        <f>SUM(E15:X15)</f>
        <v>0</v>
      </c>
      <c r="D15" s="143"/>
      <c r="E15" s="55"/>
      <c r="F15" s="56"/>
      <c r="G15" s="56"/>
      <c r="H15" s="56"/>
      <c r="I15" s="57"/>
      <c r="J15" s="55"/>
      <c r="K15" s="56"/>
      <c r="L15" s="56"/>
      <c r="M15" s="56"/>
      <c r="N15" s="57"/>
      <c r="O15" s="55"/>
      <c r="P15" s="56"/>
      <c r="Q15" s="56"/>
      <c r="R15" s="56"/>
      <c r="S15" s="57"/>
      <c r="T15" s="55"/>
      <c r="U15" s="56"/>
      <c r="V15" s="56"/>
      <c r="W15" s="56"/>
      <c r="X15" s="57"/>
      <c r="Y15" s="144" t="s">
        <v>18</v>
      </c>
      <c r="Z15" s="144"/>
      <c r="AA15" s="144"/>
      <c r="AB15" s="55"/>
      <c r="AC15" s="56"/>
      <c r="AD15" s="56"/>
      <c r="AE15" s="56"/>
      <c r="AF15" s="57"/>
      <c r="AG15" s="55"/>
      <c r="AH15" s="56"/>
      <c r="AI15" s="56"/>
      <c r="AJ15" s="56"/>
      <c r="AK15" s="57"/>
      <c r="AL15" s="55"/>
      <c r="AM15" s="56"/>
      <c r="AN15" s="56"/>
      <c r="AO15" s="56"/>
      <c r="AP15" s="57"/>
      <c r="AQ15" s="55"/>
      <c r="AR15" s="56"/>
      <c r="AS15" s="56"/>
      <c r="AT15" s="56"/>
      <c r="AU15" s="74"/>
      <c r="AV15" s="142">
        <f aca="true" t="shared" si="1" ref="AV15:AV48">SUM(AB15:AU15)</f>
        <v>0</v>
      </c>
      <c r="AW15" s="143"/>
      <c r="AX15" s="142">
        <f aca="true" t="shared" si="2" ref="AX15:AX50">AX16+AV15</f>
        <v>0</v>
      </c>
      <c r="AY15" s="145"/>
      <c r="AZ15" s="129">
        <f aca="true" t="shared" si="3" ref="AZ15:AZ50">AV15+C15</f>
        <v>0</v>
      </c>
      <c r="BA15" s="108"/>
      <c r="BB15" s="107">
        <f aca="true" t="shared" si="4" ref="BB15:BB51">AX15+A15</f>
        <v>0</v>
      </c>
      <c r="BC15" s="108"/>
      <c r="BE15" s="7">
        <f ca="1">OFFSET($C$15,51-ROW(),0)</f>
        <v>0</v>
      </c>
      <c r="BF15" s="8">
        <f ca="1">OFFSET($A$15,51-ROW(),0)</f>
        <v>0</v>
      </c>
      <c r="BG15" s="47">
        <f>ROUND($N$54,10)-BF15</f>
        <v>0</v>
      </c>
      <c r="BH15" s="63">
        <f aca="true" t="shared" si="5" ref="BH15:BH51">IF(BG15&gt;0,0,1)</f>
        <v>1</v>
      </c>
      <c r="BI15" s="40" t="str">
        <f>IF(BG15&gt;0,0,BJ15)</f>
        <v>≤ 10</v>
      </c>
      <c r="BJ15" s="130" t="str">
        <f ca="1">OFFSET($Y$15,51-ROW(),0)</f>
        <v>≤ 10</v>
      </c>
      <c r="BK15" s="131"/>
      <c r="BL15" s="132"/>
      <c r="BM15" s="38">
        <f>BE15</f>
        <v>0</v>
      </c>
      <c r="BN15" s="39">
        <f>IF(BM15=$BM$52,1,0)</f>
        <v>1</v>
      </c>
      <c r="BO15" s="39">
        <f>SUM($BN$15)*BN15</f>
        <v>1</v>
      </c>
      <c r="BP15" s="27" t="s">
        <v>28</v>
      </c>
      <c r="BQ15" s="6"/>
      <c r="BR15" s="7">
        <f ca="1">OFFSET($AV$15,51-ROW(),0)</f>
        <v>0</v>
      </c>
      <c r="BS15" s="8">
        <f ca="1">OFFSET($AX$15,51-ROW(),0)</f>
        <v>0</v>
      </c>
      <c r="BT15" s="47">
        <f>ROUND($AF$54,10)-BS15</f>
        <v>0</v>
      </c>
      <c r="BU15" s="39">
        <f>IF(BT15&gt;0,0,1)</f>
        <v>1</v>
      </c>
      <c r="BV15" s="40" t="e">
        <f>IF(BT15&gt;0,0,#REF!)</f>
        <v>#REF!</v>
      </c>
      <c r="BW15" s="130" t="str">
        <f ca="1">OFFSET($Y$15,51-ROW(),0)</f>
        <v>≤ 10</v>
      </c>
      <c r="BX15" s="133"/>
      <c r="BY15" s="134"/>
      <c r="BZ15" s="38">
        <f>BR15</f>
        <v>0</v>
      </c>
      <c r="CA15" s="39">
        <f>IF(BZ15=$BZ$52,1,0)</f>
        <v>1</v>
      </c>
      <c r="CB15" s="39">
        <f>SUM($CA$15)*CA15</f>
        <v>1</v>
      </c>
      <c r="CC15" s="27" t="s">
        <v>28</v>
      </c>
      <c r="CD15" s="6"/>
      <c r="CE15" s="7">
        <f ca="1">OFFSET($AZ$15,51-ROW(),0)</f>
        <v>0</v>
      </c>
      <c r="CF15" s="8">
        <f ca="1">OFFSET($BB$15,51-ROW(),0)</f>
        <v>0</v>
      </c>
      <c r="CG15" s="47">
        <f>ROUND($AZ$54,10)-CF15</f>
        <v>0</v>
      </c>
      <c r="CH15" s="39">
        <f>IF(CG15&gt;0,0,1)</f>
        <v>1</v>
      </c>
      <c r="CI15" s="40" t="e">
        <f>IF(CG15&gt;0,0,#REF!)</f>
        <v>#REF!</v>
      </c>
      <c r="CJ15" s="135" t="str">
        <f ca="1">OFFSET($Y$15,51-ROW(),0)</f>
        <v>≤ 10</v>
      </c>
      <c r="CK15" s="136"/>
      <c r="CL15" s="137"/>
      <c r="CM15" s="38">
        <f>CE15</f>
        <v>0</v>
      </c>
      <c r="CN15" s="39">
        <f>IF(CM15=$CM$52,1,0)</f>
        <v>1</v>
      </c>
      <c r="CO15" s="39">
        <f>SUM($CN$15)*CN15</f>
        <v>1</v>
      </c>
      <c r="CP15" s="27" t="s">
        <v>28</v>
      </c>
    </row>
    <row r="16" spans="1:94" s="3" customFormat="1" ht="12.75" customHeight="1">
      <c r="A16" s="123">
        <f t="shared" si="0"/>
        <v>0</v>
      </c>
      <c r="B16" s="124"/>
      <c r="C16" s="123">
        <f aca="true" t="shared" si="6" ref="C16:C51">SUM(E16:X16)</f>
        <v>0</v>
      </c>
      <c r="D16" s="124"/>
      <c r="E16" s="52"/>
      <c r="F16" s="53"/>
      <c r="G16" s="53"/>
      <c r="H16" s="53"/>
      <c r="I16" s="54"/>
      <c r="J16" s="52"/>
      <c r="K16" s="53"/>
      <c r="L16" s="53"/>
      <c r="M16" s="53"/>
      <c r="N16" s="54"/>
      <c r="O16" s="52"/>
      <c r="P16" s="53"/>
      <c r="Q16" s="53"/>
      <c r="R16" s="53"/>
      <c r="S16" s="54"/>
      <c r="T16" s="52"/>
      <c r="U16" s="53"/>
      <c r="V16" s="53"/>
      <c r="W16" s="53"/>
      <c r="X16" s="54"/>
      <c r="Y16" s="17">
        <v>78</v>
      </c>
      <c r="Z16" s="16" t="s">
        <v>15</v>
      </c>
      <c r="AA16" s="18">
        <v>79.9</v>
      </c>
      <c r="AB16" s="52"/>
      <c r="AC16" s="53"/>
      <c r="AD16" s="53"/>
      <c r="AE16" s="53"/>
      <c r="AF16" s="54"/>
      <c r="AG16" s="52"/>
      <c r="AH16" s="53"/>
      <c r="AI16" s="53"/>
      <c r="AJ16" s="53"/>
      <c r="AK16" s="54"/>
      <c r="AL16" s="52"/>
      <c r="AM16" s="53"/>
      <c r="AN16" s="53"/>
      <c r="AO16" s="53"/>
      <c r="AP16" s="54"/>
      <c r="AQ16" s="52"/>
      <c r="AR16" s="53"/>
      <c r="AS16" s="53"/>
      <c r="AT16" s="53"/>
      <c r="AU16" s="75"/>
      <c r="AV16" s="123">
        <f t="shared" si="1"/>
        <v>0</v>
      </c>
      <c r="AW16" s="124"/>
      <c r="AX16" s="123">
        <f t="shared" si="2"/>
        <v>0</v>
      </c>
      <c r="AY16" s="128"/>
      <c r="AZ16" s="129">
        <f t="shared" si="3"/>
        <v>0</v>
      </c>
      <c r="BA16" s="108"/>
      <c r="BB16" s="107">
        <f t="shared" si="4"/>
        <v>0</v>
      </c>
      <c r="BC16" s="108"/>
      <c r="BE16" s="9">
        <f aca="true" ca="1" t="shared" si="7" ref="BE16:BE51">OFFSET($C$15,51-ROW(),0)</f>
        <v>0</v>
      </c>
      <c r="BF16" s="10">
        <f aca="true" ca="1" t="shared" si="8" ref="BF16:BF51">OFFSET($A$15,51-ROW(),0)</f>
        <v>0</v>
      </c>
      <c r="BG16" s="48">
        <f>ROUND($N$54,10)-BF16</f>
        <v>0</v>
      </c>
      <c r="BH16" s="25">
        <f t="shared" si="5"/>
        <v>1</v>
      </c>
      <c r="BI16" s="45">
        <f aca="true" t="shared" si="9" ref="BI16:BI51">IF(BG16&gt;0,0,BK16)</f>
        <v>11</v>
      </c>
      <c r="BJ16" s="9">
        <f ca="1">OFFSET($Y$15,51-ROW(),0)</f>
        <v>10</v>
      </c>
      <c r="BK16" s="25">
        <v>11</v>
      </c>
      <c r="BL16" s="14">
        <f ca="1">OFFSET($AA$15,51-ROW(),0)</f>
        <v>11.9</v>
      </c>
      <c r="BM16" s="44">
        <f aca="true" t="shared" si="10" ref="BM16:BM47">SUM(BE16:BE20)</f>
        <v>0</v>
      </c>
      <c r="BN16" s="49">
        <f aca="true" t="shared" si="11" ref="BN16:BN47">IF(BM16=$BM$52,1,0)</f>
        <v>1</v>
      </c>
      <c r="BO16" s="49">
        <f>SUM($BN$15:BN16)*BN16</f>
        <v>2</v>
      </c>
      <c r="BP16" s="28" t="s">
        <v>29</v>
      </c>
      <c r="BQ16" s="6"/>
      <c r="BR16" s="9">
        <f aca="true" ca="1" t="shared" si="12" ref="BR16:BR51">OFFSET($AV$15,51-ROW(),0)</f>
        <v>0</v>
      </c>
      <c r="BS16" s="10">
        <f aca="true" ca="1" t="shared" si="13" ref="BS16:BS51">OFFSET($AX$15,51-ROW(),0)</f>
        <v>0</v>
      </c>
      <c r="BT16" s="48">
        <f aca="true" t="shared" si="14" ref="BT16:BT51">ROUND($AF$54,10)-BS16</f>
        <v>0</v>
      </c>
      <c r="BU16" s="49">
        <f aca="true" t="shared" si="15" ref="BU16:BU51">IF(BT16&gt;0,0,1)</f>
        <v>1</v>
      </c>
      <c r="BV16" s="45">
        <f aca="true" t="shared" si="16" ref="BV16:BV51">IF(BT16&gt;0,0,BW16)</f>
        <v>10</v>
      </c>
      <c r="BW16" s="46">
        <f aca="true" ca="1" t="shared" si="17" ref="BW16:BW50">OFFSET($Y$15,51-ROW(),0)</f>
        <v>10</v>
      </c>
      <c r="BX16" s="25">
        <v>11</v>
      </c>
      <c r="BY16" s="14">
        <f ca="1">OFFSET($AA$15,51-ROW(),0)</f>
        <v>11.9</v>
      </c>
      <c r="BZ16" s="44">
        <f aca="true" t="shared" si="18" ref="BZ16:BZ47">SUM(BR16:BR20)</f>
        <v>0</v>
      </c>
      <c r="CA16" s="49">
        <f>IF(BZ16=$BZ$52,1,0)</f>
        <v>1</v>
      </c>
      <c r="CB16" s="49">
        <f>SUM($CA$15:CA16)*CA16</f>
        <v>2</v>
      </c>
      <c r="CC16" s="28" t="s">
        <v>29</v>
      </c>
      <c r="CD16" s="6"/>
      <c r="CE16" s="9">
        <f aca="true" ca="1" t="shared" si="19" ref="CE16:CE51">OFFSET($AZ$15,51-ROW(),0)</f>
        <v>0</v>
      </c>
      <c r="CF16" s="10">
        <f aca="true" ca="1" t="shared" si="20" ref="CF16:CF51">OFFSET($BB$15,51-ROW(),0)</f>
        <v>0</v>
      </c>
      <c r="CG16" s="48">
        <f aca="true" t="shared" si="21" ref="CG16:CG51">ROUND($AZ$54,10)-CF16</f>
        <v>0</v>
      </c>
      <c r="CH16" s="49">
        <f aca="true" t="shared" si="22" ref="CH16:CH51">IF(CG16&gt;0,0,1)</f>
        <v>1</v>
      </c>
      <c r="CI16" s="45">
        <f aca="true" t="shared" si="23" ref="CI16:CI51">IF(CG16&gt;0,0,CJ16)</f>
        <v>10</v>
      </c>
      <c r="CJ16" s="9">
        <f ca="1">OFFSET($Y$15,51-ROW(),0)</f>
        <v>10</v>
      </c>
      <c r="CK16" s="25">
        <v>11</v>
      </c>
      <c r="CL16" s="14">
        <f ca="1">OFFSET($AA$15,51-ROW(),0)</f>
        <v>11.9</v>
      </c>
      <c r="CM16" s="44">
        <f aca="true" t="shared" si="24" ref="CM16:CM47">SUM(CE16:CE20)</f>
        <v>0</v>
      </c>
      <c r="CN16" s="49">
        <f aca="true" t="shared" si="25" ref="CN16:CN47">IF(CM16=$CM$52,1,0)</f>
        <v>1</v>
      </c>
      <c r="CO16" s="49">
        <f>SUM($CN$15:CN16)*CN16</f>
        <v>2</v>
      </c>
      <c r="CP16" s="28" t="s">
        <v>29</v>
      </c>
    </row>
    <row r="17" spans="1:94" s="3" customFormat="1" ht="12.75" customHeight="1">
      <c r="A17" s="123">
        <f t="shared" si="0"/>
        <v>0</v>
      </c>
      <c r="B17" s="124"/>
      <c r="C17" s="123">
        <f t="shared" si="6"/>
        <v>0</v>
      </c>
      <c r="D17" s="124"/>
      <c r="E17" s="52"/>
      <c r="F17" s="53"/>
      <c r="G17" s="53"/>
      <c r="H17" s="53"/>
      <c r="I17" s="54"/>
      <c r="J17" s="52"/>
      <c r="K17" s="53"/>
      <c r="L17" s="53"/>
      <c r="M17" s="53"/>
      <c r="N17" s="54"/>
      <c r="O17" s="52"/>
      <c r="P17" s="53"/>
      <c r="Q17" s="53"/>
      <c r="R17" s="53"/>
      <c r="S17" s="54"/>
      <c r="T17" s="52"/>
      <c r="U17" s="53"/>
      <c r="V17" s="53"/>
      <c r="W17" s="53"/>
      <c r="X17" s="54"/>
      <c r="Y17" s="19">
        <v>76</v>
      </c>
      <c r="Z17" s="16" t="s">
        <v>15</v>
      </c>
      <c r="AA17" s="20">
        <v>77.9</v>
      </c>
      <c r="AB17" s="52"/>
      <c r="AC17" s="53"/>
      <c r="AD17" s="53"/>
      <c r="AE17" s="53"/>
      <c r="AF17" s="54"/>
      <c r="AG17" s="52"/>
      <c r="AH17" s="53"/>
      <c r="AI17" s="53"/>
      <c r="AJ17" s="53"/>
      <c r="AK17" s="54"/>
      <c r="AL17" s="52"/>
      <c r="AM17" s="53"/>
      <c r="AN17" s="53"/>
      <c r="AO17" s="53"/>
      <c r="AP17" s="54"/>
      <c r="AQ17" s="52"/>
      <c r="AR17" s="53"/>
      <c r="AS17" s="53"/>
      <c r="AT17" s="53"/>
      <c r="AU17" s="75"/>
      <c r="AV17" s="123">
        <f t="shared" si="1"/>
        <v>0</v>
      </c>
      <c r="AW17" s="124"/>
      <c r="AX17" s="123">
        <f t="shared" si="2"/>
        <v>0</v>
      </c>
      <c r="AY17" s="128"/>
      <c r="AZ17" s="129">
        <f t="shared" si="3"/>
        <v>0</v>
      </c>
      <c r="BA17" s="108"/>
      <c r="BB17" s="107">
        <f t="shared" si="4"/>
        <v>0</v>
      </c>
      <c r="BC17" s="108"/>
      <c r="BE17" s="9">
        <f ca="1" t="shared" si="7"/>
        <v>0</v>
      </c>
      <c r="BF17" s="10">
        <f ca="1" t="shared" si="8"/>
        <v>0</v>
      </c>
      <c r="BG17" s="48">
        <f aca="true" t="shared" si="26" ref="BG17:BG51">ROUND($N$54,10)-BF17</f>
        <v>0</v>
      </c>
      <c r="BH17" s="25">
        <f t="shared" si="5"/>
        <v>1</v>
      </c>
      <c r="BI17" s="45">
        <f t="shared" si="9"/>
        <v>13</v>
      </c>
      <c r="BJ17" s="9">
        <f aca="true" ca="1" t="shared" si="27" ref="BJ17:BJ51">OFFSET($Y$15,51-ROW(),0)</f>
        <v>12</v>
      </c>
      <c r="BK17" s="25">
        <v>13</v>
      </c>
      <c r="BL17" s="14">
        <f aca="true" ca="1" t="shared" si="28" ref="BL17:BL50">OFFSET($AA$15,51-ROW(),0)</f>
        <v>13.9</v>
      </c>
      <c r="BM17" s="44">
        <f t="shared" si="10"/>
        <v>0</v>
      </c>
      <c r="BN17" s="49">
        <f t="shared" si="11"/>
        <v>1</v>
      </c>
      <c r="BO17" s="49">
        <f>SUM($BN$15:BN17)*BN17</f>
        <v>3</v>
      </c>
      <c r="BP17" s="28" t="s">
        <v>30</v>
      </c>
      <c r="BQ17" s="6"/>
      <c r="BR17" s="9">
        <f ca="1" t="shared" si="12"/>
        <v>0</v>
      </c>
      <c r="BS17" s="10">
        <f ca="1" t="shared" si="13"/>
        <v>0</v>
      </c>
      <c r="BT17" s="48">
        <f t="shared" si="14"/>
        <v>0</v>
      </c>
      <c r="BU17" s="49">
        <f t="shared" si="15"/>
        <v>1</v>
      </c>
      <c r="BV17" s="45">
        <f t="shared" si="16"/>
        <v>12</v>
      </c>
      <c r="BW17" s="9">
        <f ca="1" t="shared" si="17"/>
        <v>12</v>
      </c>
      <c r="BX17" s="25">
        <v>13</v>
      </c>
      <c r="BY17" s="14">
        <f aca="true" ca="1" t="shared" si="29" ref="BY17:BY50">OFFSET($AA$15,51-ROW(),0)</f>
        <v>13.9</v>
      </c>
      <c r="BZ17" s="44">
        <f t="shared" si="18"/>
        <v>0</v>
      </c>
      <c r="CA17" s="49">
        <f aca="true" t="shared" si="30" ref="CA17:CA47">IF(BZ17=$BZ$52,1,0)</f>
        <v>1</v>
      </c>
      <c r="CB17" s="49">
        <f>SUM($CA$15:CA17)*CA17</f>
        <v>3</v>
      </c>
      <c r="CC17" s="28" t="s">
        <v>30</v>
      </c>
      <c r="CD17" s="6"/>
      <c r="CE17" s="9">
        <f ca="1" t="shared" si="19"/>
        <v>0</v>
      </c>
      <c r="CF17" s="10">
        <f ca="1" t="shared" si="20"/>
        <v>0</v>
      </c>
      <c r="CG17" s="48">
        <f t="shared" si="21"/>
        <v>0</v>
      </c>
      <c r="CH17" s="49">
        <f t="shared" si="22"/>
        <v>1</v>
      </c>
      <c r="CI17" s="45">
        <f t="shared" si="23"/>
        <v>12</v>
      </c>
      <c r="CJ17" s="9">
        <f aca="true" ca="1" t="shared" si="31" ref="CJ17:CJ50">OFFSET($Y$15,51-ROW(),0)</f>
        <v>12</v>
      </c>
      <c r="CK17" s="25">
        <v>13</v>
      </c>
      <c r="CL17" s="14">
        <f aca="true" ca="1" t="shared" si="32" ref="CL17:CL50">OFFSET($AA$15,51-ROW(),0)</f>
        <v>13.9</v>
      </c>
      <c r="CM17" s="44">
        <f t="shared" si="24"/>
        <v>0</v>
      </c>
      <c r="CN17" s="49">
        <f t="shared" si="25"/>
        <v>1</v>
      </c>
      <c r="CO17" s="49">
        <f>SUM($CN$15:CN17)*CN17</f>
        <v>3</v>
      </c>
      <c r="CP17" s="28" t="s">
        <v>30</v>
      </c>
    </row>
    <row r="18" spans="1:94" s="3" customFormat="1" ht="12.75" customHeight="1">
      <c r="A18" s="123">
        <f t="shared" si="0"/>
        <v>0</v>
      </c>
      <c r="B18" s="124"/>
      <c r="C18" s="123">
        <f t="shared" si="6"/>
        <v>0</v>
      </c>
      <c r="D18" s="124"/>
      <c r="E18" s="52"/>
      <c r="F18" s="53"/>
      <c r="G18" s="53"/>
      <c r="H18" s="53"/>
      <c r="I18" s="54"/>
      <c r="J18" s="52"/>
      <c r="K18" s="53"/>
      <c r="L18" s="53"/>
      <c r="M18" s="53"/>
      <c r="N18" s="54"/>
      <c r="O18" s="52"/>
      <c r="P18" s="53"/>
      <c r="Q18" s="53"/>
      <c r="R18" s="53"/>
      <c r="S18" s="54"/>
      <c r="T18" s="52"/>
      <c r="U18" s="53"/>
      <c r="V18" s="53"/>
      <c r="W18" s="53"/>
      <c r="X18" s="54"/>
      <c r="Y18" s="19">
        <v>74</v>
      </c>
      <c r="Z18" s="16" t="s">
        <v>15</v>
      </c>
      <c r="AA18" s="20">
        <v>75.9</v>
      </c>
      <c r="AB18" s="52"/>
      <c r="AC18" s="53"/>
      <c r="AD18" s="53"/>
      <c r="AE18" s="53"/>
      <c r="AF18" s="54"/>
      <c r="AG18" s="52"/>
      <c r="AH18" s="53"/>
      <c r="AI18" s="53"/>
      <c r="AJ18" s="53"/>
      <c r="AK18" s="54"/>
      <c r="AL18" s="52"/>
      <c r="AM18" s="53"/>
      <c r="AN18" s="53"/>
      <c r="AO18" s="53"/>
      <c r="AP18" s="54"/>
      <c r="AQ18" s="52"/>
      <c r="AR18" s="53"/>
      <c r="AS18" s="53"/>
      <c r="AT18" s="53"/>
      <c r="AU18" s="75"/>
      <c r="AV18" s="123">
        <f t="shared" si="1"/>
        <v>0</v>
      </c>
      <c r="AW18" s="124"/>
      <c r="AX18" s="123">
        <f t="shared" si="2"/>
        <v>0</v>
      </c>
      <c r="AY18" s="128"/>
      <c r="AZ18" s="129">
        <f t="shared" si="3"/>
        <v>0</v>
      </c>
      <c r="BA18" s="108"/>
      <c r="BB18" s="107">
        <f t="shared" si="4"/>
        <v>0</v>
      </c>
      <c r="BC18" s="108"/>
      <c r="BE18" s="9">
        <f ca="1" t="shared" si="7"/>
        <v>0</v>
      </c>
      <c r="BF18" s="10">
        <f ca="1" t="shared" si="8"/>
        <v>0</v>
      </c>
      <c r="BG18" s="48">
        <f t="shared" si="26"/>
        <v>0</v>
      </c>
      <c r="BH18" s="25">
        <f t="shared" si="5"/>
        <v>1</v>
      </c>
      <c r="BI18" s="45">
        <f t="shared" si="9"/>
        <v>15</v>
      </c>
      <c r="BJ18" s="9">
        <f ca="1" t="shared" si="27"/>
        <v>14</v>
      </c>
      <c r="BK18" s="25">
        <v>15</v>
      </c>
      <c r="BL18" s="14">
        <f ca="1" t="shared" si="28"/>
        <v>15.9</v>
      </c>
      <c r="BM18" s="44">
        <f t="shared" si="10"/>
        <v>0</v>
      </c>
      <c r="BN18" s="49">
        <f t="shared" si="11"/>
        <v>1</v>
      </c>
      <c r="BO18" s="49">
        <f>SUM($BN$15:BN18)*BN18</f>
        <v>4</v>
      </c>
      <c r="BP18" s="28" t="s">
        <v>31</v>
      </c>
      <c r="BQ18" s="6"/>
      <c r="BR18" s="9">
        <f ca="1" t="shared" si="12"/>
        <v>0</v>
      </c>
      <c r="BS18" s="10">
        <f ca="1" t="shared" si="13"/>
        <v>0</v>
      </c>
      <c r="BT18" s="48">
        <f t="shared" si="14"/>
        <v>0</v>
      </c>
      <c r="BU18" s="49">
        <f t="shared" si="15"/>
        <v>1</v>
      </c>
      <c r="BV18" s="45">
        <f t="shared" si="16"/>
        <v>14</v>
      </c>
      <c r="BW18" s="9">
        <f ca="1" t="shared" si="17"/>
        <v>14</v>
      </c>
      <c r="BX18" s="25">
        <v>15</v>
      </c>
      <c r="BY18" s="14">
        <f ca="1" t="shared" si="29"/>
        <v>15.9</v>
      </c>
      <c r="BZ18" s="44">
        <f t="shared" si="18"/>
        <v>0</v>
      </c>
      <c r="CA18" s="49">
        <f t="shared" si="30"/>
        <v>1</v>
      </c>
      <c r="CB18" s="49">
        <f>SUM($CA$15:CA18)*CA18</f>
        <v>4</v>
      </c>
      <c r="CC18" s="28" t="s">
        <v>31</v>
      </c>
      <c r="CD18" s="6"/>
      <c r="CE18" s="9">
        <f ca="1" t="shared" si="19"/>
        <v>0</v>
      </c>
      <c r="CF18" s="10">
        <f ca="1" t="shared" si="20"/>
        <v>0</v>
      </c>
      <c r="CG18" s="48">
        <f t="shared" si="21"/>
        <v>0</v>
      </c>
      <c r="CH18" s="49">
        <f t="shared" si="22"/>
        <v>1</v>
      </c>
      <c r="CI18" s="45">
        <f t="shared" si="23"/>
        <v>14</v>
      </c>
      <c r="CJ18" s="9">
        <f ca="1" t="shared" si="31"/>
        <v>14</v>
      </c>
      <c r="CK18" s="25">
        <v>15</v>
      </c>
      <c r="CL18" s="14">
        <f ca="1" t="shared" si="32"/>
        <v>15.9</v>
      </c>
      <c r="CM18" s="44">
        <f t="shared" si="24"/>
        <v>0</v>
      </c>
      <c r="CN18" s="49">
        <f t="shared" si="25"/>
        <v>1</v>
      </c>
      <c r="CO18" s="49">
        <f>SUM($CN$15:CN18)*CN18</f>
        <v>4</v>
      </c>
      <c r="CP18" s="28" t="s">
        <v>31</v>
      </c>
    </row>
    <row r="19" spans="1:94" s="3" customFormat="1" ht="12.75" customHeight="1">
      <c r="A19" s="123">
        <f t="shared" si="0"/>
        <v>0</v>
      </c>
      <c r="B19" s="124"/>
      <c r="C19" s="123">
        <f t="shared" si="6"/>
        <v>0</v>
      </c>
      <c r="D19" s="124"/>
      <c r="E19" s="52"/>
      <c r="F19" s="53"/>
      <c r="G19" s="53"/>
      <c r="H19" s="53"/>
      <c r="I19" s="54"/>
      <c r="J19" s="52"/>
      <c r="K19" s="53"/>
      <c r="L19" s="53"/>
      <c r="M19" s="53"/>
      <c r="N19" s="54"/>
      <c r="O19" s="52"/>
      <c r="P19" s="53"/>
      <c r="Q19" s="53"/>
      <c r="R19" s="53"/>
      <c r="S19" s="54"/>
      <c r="T19" s="52"/>
      <c r="U19" s="53"/>
      <c r="V19" s="53"/>
      <c r="W19" s="53"/>
      <c r="X19" s="54"/>
      <c r="Y19" s="19">
        <v>72</v>
      </c>
      <c r="Z19" s="16" t="s">
        <v>15</v>
      </c>
      <c r="AA19" s="20">
        <v>73.9</v>
      </c>
      <c r="AB19" s="71"/>
      <c r="AC19" s="72"/>
      <c r="AD19" s="72"/>
      <c r="AE19" s="72"/>
      <c r="AF19" s="73"/>
      <c r="AG19" s="71"/>
      <c r="AH19" s="72"/>
      <c r="AI19" s="72"/>
      <c r="AJ19" s="72"/>
      <c r="AK19" s="73"/>
      <c r="AL19" s="71"/>
      <c r="AM19" s="72"/>
      <c r="AN19" s="72"/>
      <c r="AO19" s="72"/>
      <c r="AP19" s="73"/>
      <c r="AQ19" s="71"/>
      <c r="AR19" s="72"/>
      <c r="AS19" s="72"/>
      <c r="AT19" s="72"/>
      <c r="AU19" s="76"/>
      <c r="AV19" s="123">
        <f t="shared" si="1"/>
        <v>0</v>
      </c>
      <c r="AW19" s="124"/>
      <c r="AX19" s="123">
        <f t="shared" si="2"/>
        <v>0</v>
      </c>
      <c r="AY19" s="128"/>
      <c r="AZ19" s="129">
        <f t="shared" si="3"/>
        <v>0</v>
      </c>
      <c r="BA19" s="108"/>
      <c r="BB19" s="107">
        <f t="shared" si="4"/>
        <v>0</v>
      </c>
      <c r="BC19" s="108"/>
      <c r="BE19" s="9">
        <f ca="1" t="shared" si="7"/>
        <v>0</v>
      </c>
      <c r="BF19" s="10">
        <f ca="1" t="shared" si="8"/>
        <v>0</v>
      </c>
      <c r="BG19" s="48">
        <f t="shared" si="26"/>
        <v>0</v>
      </c>
      <c r="BH19" s="25">
        <f t="shared" si="5"/>
        <v>1</v>
      </c>
      <c r="BI19" s="45">
        <f t="shared" si="9"/>
        <v>17</v>
      </c>
      <c r="BJ19" s="9">
        <f ca="1" t="shared" si="27"/>
        <v>16</v>
      </c>
      <c r="BK19" s="25">
        <v>17</v>
      </c>
      <c r="BL19" s="14">
        <f ca="1" t="shared" si="28"/>
        <v>17.9</v>
      </c>
      <c r="BM19" s="44">
        <f t="shared" si="10"/>
        <v>0</v>
      </c>
      <c r="BN19" s="49">
        <f t="shared" si="11"/>
        <v>1</v>
      </c>
      <c r="BO19" s="49">
        <f>SUM($BN$15:BN19)*BN19</f>
        <v>5</v>
      </c>
      <c r="BP19" s="28" t="s">
        <v>32</v>
      </c>
      <c r="BQ19" s="6"/>
      <c r="BR19" s="9">
        <f ca="1" t="shared" si="12"/>
        <v>0</v>
      </c>
      <c r="BS19" s="10">
        <f ca="1" t="shared" si="13"/>
        <v>0</v>
      </c>
      <c r="BT19" s="48">
        <f t="shared" si="14"/>
        <v>0</v>
      </c>
      <c r="BU19" s="49">
        <f t="shared" si="15"/>
        <v>1</v>
      </c>
      <c r="BV19" s="45">
        <f t="shared" si="16"/>
        <v>16</v>
      </c>
      <c r="BW19" s="9">
        <f ca="1" t="shared" si="17"/>
        <v>16</v>
      </c>
      <c r="BX19" s="25">
        <v>17</v>
      </c>
      <c r="BY19" s="14">
        <f ca="1" t="shared" si="29"/>
        <v>17.9</v>
      </c>
      <c r="BZ19" s="44">
        <f t="shared" si="18"/>
        <v>0</v>
      </c>
      <c r="CA19" s="49">
        <f t="shared" si="30"/>
        <v>1</v>
      </c>
      <c r="CB19" s="49">
        <f>SUM($CA$15:CA19)*CA19</f>
        <v>5</v>
      </c>
      <c r="CC19" s="28" t="s">
        <v>32</v>
      </c>
      <c r="CD19" s="6"/>
      <c r="CE19" s="9">
        <f ca="1" t="shared" si="19"/>
        <v>0</v>
      </c>
      <c r="CF19" s="10">
        <f ca="1" t="shared" si="20"/>
        <v>0</v>
      </c>
      <c r="CG19" s="48">
        <f t="shared" si="21"/>
        <v>0</v>
      </c>
      <c r="CH19" s="49">
        <f t="shared" si="22"/>
        <v>1</v>
      </c>
      <c r="CI19" s="45">
        <f t="shared" si="23"/>
        <v>16</v>
      </c>
      <c r="CJ19" s="9">
        <f ca="1" t="shared" si="31"/>
        <v>16</v>
      </c>
      <c r="CK19" s="25">
        <v>17</v>
      </c>
      <c r="CL19" s="14">
        <f ca="1" t="shared" si="32"/>
        <v>17.9</v>
      </c>
      <c r="CM19" s="44">
        <f t="shared" si="24"/>
        <v>0</v>
      </c>
      <c r="CN19" s="49">
        <f t="shared" si="25"/>
        <v>1</v>
      </c>
      <c r="CO19" s="49">
        <f>SUM($CN$15:CN19)*CN19</f>
        <v>5</v>
      </c>
      <c r="CP19" s="28" t="s">
        <v>32</v>
      </c>
    </row>
    <row r="20" spans="1:94" s="3" customFormat="1" ht="12.75" customHeight="1">
      <c r="A20" s="123">
        <f t="shared" si="0"/>
        <v>0</v>
      </c>
      <c r="B20" s="124"/>
      <c r="C20" s="123">
        <f t="shared" si="6"/>
        <v>0</v>
      </c>
      <c r="D20" s="124"/>
      <c r="E20" s="65"/>
      <c r="F20" s="66"/>
      <c r="G20" s="66"/>
      <c r="H20" s="67"/>
      <c r="I20" s="68"/>
      <c r="J20" s="69"/>
      <c r="K20" s="67"/>
      <c r="L20" s="67"/>
      <c r="M20" s="67"/>
      <c r="N20" s="68"/>
      <c r="O20" s="69"/>
      <c r="P20" s="67"/>
      <c r="Q20" s="67"/>
      <c r="R20" s="67"/>
      <c r="S20" s="68"/>
      <c r="T20" s="69"/>
      <c r="U20" s="67"/>
      <c r="V20" s="67"/>
      <c r="W20" s="67"/>
      <c r="X20" s="68"/>
      <c r="Y20" s="19">
        <v>70</v>
      </c>
      <c r="Z20" s="16" t="s">
        <v>15</v>
      </c>
      <c r="AA20" s="20">
        <v>71.9</v>
      </c>
      <c r="AB20" s="69"/>
      <c r="AC20" s="67"/>
      <c r="AD20" s="67"/>
      <c r="AE20" s="67"/>
      <c r="AF20" s="68"/>
      <c r="AG20" s="69"/>
      <c r="AH20" s="67"/>
      <c r="AI20" s="67"/>
      <c r="AJ20" s="67"/>
      <c r="AK20" s="68"/>
      <c r="AL20" s="65"/>
      <c r="AM20" s="66"/>
      <c r="AN20" s="66"/>
      <c r="AO20" s="66"/>
      <c r="AP20" s="70"/>
      <c r="AQ20" s="65"/>
      <c r="AR20" s="66"/>
      <c r="AS20" s="66"/>
      <c r="AT20" s="66"/>
      <c r="AU20" s="77"/>
      <c r="AV20" s="123">
        <f t="shared" si="1"/>
        <v>0</v>
      </c>
      <c r="AW20" s="124"/>
      <c r="AX20" s="123">
        <f t="shared" si="2"/>
        <v>0</v>
      </c>
      <c r="AY20" s="128"/>
      <c r="AZ20" s="129">
        <f t="shared" si="3"/>
        <v>0</v>
      </c>
      <c r="BA20" s="108"/>
      <c r="BB20" s="107">
        <f t="shared" si="4"/>
        <v>0</v>
      </c>
      <c r="BC20" s="108"/>
      <c r="BE20" s="9">
        <f ca="1" t="shared" si="7"/>
        <v>0</v>
      </c>
      <c r="BF20" s="10">
        <f ca="1" t="shared" si="8"/>
        <v>0</v>
      </c>
      <c r="BG20" s="48">
        <f t="shared" si="26"/>
        <v>0</v>
      </c>
      <c r="BH20" s="25">
        <f t="shared" si="5"/>
        <v>1</v>
      </c>
      <c r="BI20" s="45">
        <f t="shared" si="9"/>
        <v>19</v>
      </c>
      <c r="BJ20" s="9">
        <f ca="1" t="shared" si="27"/>
        <v>18</v>
      </c>
      <c r="BK20" s="25">
        <v>19</v>
      </c>
      <c r="BL20" s="14">
        <f ca="1" t="shared" si="28"/>
        <v>19.9</v>
      </c>
      <c r="BM20" s="44">
        <f t="shared" si="10"/>
        <v>0</v>
      </c>
      <c r="BN20" s="49">
        <f t="shared" si="11"/>
        <v>1</v>
      </c>
      <c r="BO20" s="49">
        <f>SUM($BN$15:BN20)*BN20</f>
        <v>6</v>
      </c>
      <c r="BP20" s="28" t="s">
        <v>33</v>
      </c>
      <c r="BQ20" s="6"/>
      <c r="BR20" s="9">
        <f ca="1" t="shared" si="12"/>
        <v>0</v>
      </c>
      <c r="BS20" s="10">
        <f ca="1" t="shared" si="13"/>
        <v>0</v>
      </c>
      <c r="BT20" s="48">
        <f t="shared" si="14"/>
        <v>0</v>
      </c>
      <c r="BU20" s="49">
        <f t="shared" si="15"/>
        <v>1</v>
      </c>
      <c r="BV20" s="45">
        <f t="shared" si="16"/>
        <v>18</v>
      </c>
      <c r="BW20" s="9">
        <f ca="1" t="shared" si="17"/>
        <v>18</v>
      </c>
      <c r="BX20" s="25">
        <v>19</v>
      </c>
      <c r="BY20" s="14">
        <f ca="1" t="shared" si="29"/>
        <v>19.9</v>
      </c>
      <c r="BZ20" s="44">
        <f t="shared" si="18"/>
        <v>0</v>
      </c>
      <c r="CA20" s="49">
        <f t="shared" si="30"/>
        <v>1</v>
      </c>
      <c r="CB20" s="49">
        <f>SUM($CA$15:CA20)*CA20</f>
        <v>6</v>
      </c>
      <c r="CC20" s="28" t="s">
        <v>33</v>
      </c>
      <c r="CD20" s="6"/>
      <c r="CE20" s="9">
        <f ca="1" t="shared" si="19"/>
        <v>0</v>
      </c>
      <c r="CF20" s="10">
        <f ca="1" t="shared" si="20"/>
        <v>0</v>
      </c>
      <c r="CG20" s="48">
        <f t="shared" si="21"/>
        <v>0</v>
      </c>
      <c r="CH20" s="49">
        <f t="shared" si="22"/>
        <v>1</v>
      </c>
      <c r="CI20" s="45">
        <f t="shared" si="23"/>
        <v>18</v>
      </c>
      <c r="CJ20" s="9">
        <f ca="1" t="shared" si="31"/>
        <v>18</v>
      </c>
      <c r="CK20" s="25">
        <v>19</v>
      </c>
      <c r="CL20" s="14">
        <f ca="1" t="shared" si="32"/>
        <v>19.9</v>
      </c>
      <c r="CM20" s="44">
        <f t="shared" si="24"/>
        <v>0</v>
      </c>
      <c r="CN20" s="49">
        <f t="shared" si="25"/>
        <v>1</v>
      </c>
      <c r="CO20" s="49">
        <f>SUM($CN$15:CN20)*CN20</f>
        <v>6</v>
      </c>
      <c r="CP20" s="28" t="s">
        <v>33</v>
      </c>
    </row>
    <row r="21" spans="1:94" s="6" customFormat="1" ht="12.75" customHeight="1">
      <c r="A21" s="123">
        <f t="shared" si="0"/>
        <v>0</v>
      </c>
      <c r="B21" s="124"/>
      <c r="C21" s="123">
        <f t="shared" si="6"/>
        <v>0</v>
      </c>
      <c r="D21" s="124"/>
      <c r="E21" s="65"/>
      <c r="F21" s="66"/>
      <c r="G21" s="66"/>
      <c r="H21" s="67"/>
      <c r="I21" s="68"/>
      <c r="J21" s="69"/>
      <c r="K21" s="67"/>
      <c r="L21" s="67"/>
      <c r="M21" s="67"/>
      <c r="N21" s="68"/>
      <c r="O21" s="69"/>
      <c r="P21" s="67"/>
      <c r="Q21" s="67"/>
      <c r="R21" s="67"/>
      <c r="S21" s="68"/>
      <c r="T21" s="69"/>
      <c r="U21" s="67"/>
      <c r="V21" s="67"/>
      <c r="W21" s="67"/>
      <c r="X21" s="68"/>
      <c r="Y21" s="19">
        <v>68</v>
      </c>
      <c r="Z21" s="16" t="s">
        <v>15</v>
      </c>
      <c r="AA21" s="20">
        <v>69.9</v>
      </c>
      <c r="AB21" s="69"/>
      <c r="AC21" s="67"/>
      <c r="AD21" s="67"/>
      <c r="AE21" s="67"/>
      <c r="AF21" s="68"/>
      <c r="AG21" s="69"/>
      <c r="AH21" s="67"/>
      <c r="AI21" s="67"/>
      <c r="AJ21" s="67"/>
      <c r="AK21" s="68"/>
      <c r="AL21" s="65"/>
      <c r="AM21" s="66"/>
      <c r="AN21" s="66"/>
      <c r="AO21" s="66"/>
      <c r="AP21" s="70"/>
      <c r="AQ21" s="65"/>
      <c r="AR21" s="66"/>
      <c r="AS21" s="66"/>
      <c r="AT21" s="66"/>
      <c r="AU21" s="77"/>
      <c r="AV21" s="123">
        <f t="shared" si="1"/>
        <v>0</v>
      </c>
      <c r="AW21" s="124"/>
      <c r="AX21" s="123">
        <f t="shared" si="2"/>
        <v>0</v>
      </c>
      <c r="AY21" s="128"/>
      <c r="AZ21" s="129">
        <f t="shared" si="3"/>
        <v>0</v>
      </c>
      <c r="BA21" s="108"/>
      <c r="BB21" s="107">
        <f t="shared" si="4"/>
        <v>0</v>
      </c>
      <c r="BC21" s="108"/>
      <c r="BE21" s="9">
        <f ca="1" t="shared" si="7"/>
        <v>0</v>
      </c>
      <c r="BF21" s="10">
        <f ca="1" t="shared" si="8"/>
        <v>0</v>
      </c>
      <c r="BG21" s="48">
        <f t="shared" si="26"/>
        <v>0</v>
      </c>
      <c r="BH21" s="25">
        <f t="shared" si="5"/>
        <v>1</v>
      </c>
      <c r="BI21" s="45">
        <f t="shared" si="9"/>
        <v>21</v>
      </c>
      <c r="BJ21" s="9">
        <f ca="1" t="shared" si="27"/>
        <v>20</v>
      </c>
      <c r="BK21" s="25">
        <v>21</v>
      </c>
      <c r="BL21" s="14">
        <f ca="1" t="shared" si="28"/>
        <v>21.9</v>
      </c>
      <c r="BM21" s="44">
        <f t="shared" si="10"/>
        <v>0</v>
      </c>
      <c r="BN21" s="49">
        <f t="shared" si="11"/>
        <v>1</v>
      </c>
      <c r="BO21" s="49">
        <f>SUM($BN$15:BN21)*BN21</f>
        <v>7</v>
      </c>
      <c r="BP21" s="28" t="s">
        <v>34</v>
      </c>
      <c r="BR21" s="9">
        <f ca="1" t="shared" si="12"/>
        <v>0</v>
      </c>
      <c r="BS21" s="10">
        <f ca="1" t="shared" si="13"/>
        <v>0</v>
      </c>
      <c r="BT21" s="48">
        <f t="shared" si="14"/>
        <v>0</v>
      </c>
      <c r="BU21" s="49">
        <f t="shared" si="15"/>
        <v>1</v>
      </c>
      <c r="BV21" s="45">
        <f t="shared" si="16"/>
        <v>20</v>
      </c>
      <c r="BW21" s="9">
        <f ca="1" t="shared" si="17"/>
        <v>20</v>
      </c>
      <c r="BX21" s="25">
        <v>21</v>
      </c>
      <c r="BY21" s="14">
        <f ca="1" t="shared" si="29"/>
        <v>21.9</v>
      </c>
      <c r="BZ21" s="44">
        <f t="shared" si="18"/>
        <v>0</v>
      </c>
      <c r="CA21" s="49">
        <f t="shared" si="30"/>
        <v>1</v>
      </c>
      <c r="CB21" s="49">
        <f>SUM($CA$15:CA21)*CA21</f>
        <v>7</v>
      </c>
      <c r="CC21" s="28" t="s">
        <v>34</v>
      </c>
      <c r="CE21" s="9">
        <f ca="1" t="shared" si="19"/>
        <v>0</v>
      </c>
      <c r="CF21" s="10">
        <f ca="1" t="shared" si="20"/>
        <v>0</v>
      </c>
      <c r="CG21" s="48">
        <f t="shared" si="21"/>
        <v>0</v>
      </c>
      <c r="CH21" s="49">
        <f t="shared" si="22"/>
        <v>1</v>
      </c>
      <c r="CI21" s="45">
        <f t="shared" si="23"/>
        <v>20</v>
      </c>
      <c r="CJ21" s="9">
        <f ca="1" t="shared" si="31"/>
        <v>20</v>
      </c>
      <c r="CK21" s="25">
        <v>21</v>
      </c>
      <c r="CL21" s="14">
        <f ca="1" t="shared" si="32"/>
        <v>21.9</v>
      </c>
      <c r="CM21" s="44">
        <f t="shared" si="24"/>
        <v>0</v>
      </c>
      <c r="CN21" s="49">
        <f t="shared" si="25"/>
        <v>1</v>
      </c>
      <c r="CO21" s="49">
        <f>SUM($CN$15:CN21)*CN21</f>
        <v>7</v>
      </c>
      <c r="CP21" s="28" t="s">
        <v>34</v>
      </c>
    </row>
    <row r="22" spans="1:94" s="6" customFormat="1" ht="12.75" customHeight="1">
      <c r="A22" s="123">
        <f t="shared" si="0"/>
        <v>0</v>
      </c>
      <c r="B22" s="124"/>
      <c r="C22" s="123">
        <f t="shared" si="6"/>
        <v>0</v>
      </c>
      <c r="D22" s="124"/>
      <c r="E22" s="65"/>
      <c r="F22" s="66"/>
      <c r="G22" s="66"/>
      <c r="H22" s="67"/>
      <c r="I22" s="68"/>
      <c r="J22" s="69"/>
      <c r="K22" s="67"/>
      <c r="L22" s="67"/>
      <c r="M22" s="67"/>
      <c r="N22" s="68"/>
      <c r="O22" s="69"/>
      <c r="P22" s="67"/>
      <c r="Q22" s="67"/>
      <c r="R22" s="67"/>
      <c r="S22" s="68"/>
      <c r="T22" s="69"/>
      <c r="U22" s="67"/>
      <c r="V22" s="67"/>
      <c r="W22" s="67"/>
      <c r="X22" s="68"/>
      <c r="Y22" s="19">
        <v>66</v>
      </c>
      <c r="Z22" s="16" t="s">
        <v>15</v>
      </c>
      <c r="AA22" s="20">
        <v>67.9</v>
      </c>
      <c r="AB22" s="69"/>
      <c r="AC22" s="67"/>
      <c r="AD22" s="67"/>
      <c r="AE22" s="67"/>
      <c r="AF22" s="68"/>
      <c r="AG22" s="69"/>
      <c r="AH22" s="67"/>
      <c r="AI22" s="67"/>
      <c r="AJ22" s="67"/>
      <c r="AK22" s="68"/>
      <c r="AL22" s="65"/>
      <c r="AM22" s="66"/>
      <c r="AN22" s="66"/>
      <c r="AO22" s="66"/>
      <c r="AP22" s="70"/>
      <c r="AQ22" s="65"/>
      <c r="AR22" s="66"/>
      <c r="AS22" s="66"/>
      <c r="AT22" s="66"/>
      <c r="AU22" s="77"/>
      <c r="AV22" s="123">
        <f t="shared" si="1"/>
        <v>0</v>
      </c>
      <c r="AW22" s="124"/>
      <c r="AX22" s="123">
        <f t="shared" si="2"/>
        <v>0</v>
      </c>
      <c r="AY22" s="128"/>
      <c r="AZ22" s="129">
        <f t="shared" si="3"/>
        <v>0</v>
      </c>
      <c r="BA22" s="108"/>
      <c r="BB22" s="107">
        <f t="shared" si="4"/>
        <v>0</v>
      </c>
      <c r="BC22" s="108"/>
      <c r="BE22" s="9">
        <f ca="1" t="shared" si="7"/>
        <v>0</v>
      </c>
      <c r="BF22" s="10">
        <f ca="1" t="shared" si="8"/>
        <v>0</v>
      </c>
      <c r="BG22" s="48">
        <f t="shared" si="26"/>
        <v>0</v>
      </c>
      <c r="BH22" s="25">
        <f t="shared" si="5"/>
        <v>1</v>
      </c>
      <c r="BI22" s="45">
        <f t="shared" si="9"/>
        <v>23</v>
      </c>
      <c r="BJ22" s="9">
        <f ca="1" t="shared" si="27"/>
        <v>22</v>
      </c>
      <c r="BK22" s="25">
        <v>23</v>
      </c>
      <c r="BL22" s="14">
        <f ca="1" t="shared" si="28"/>
        <v>23.9</v>
      </c>
      <c r="BM22" s="44">
        <f t="shared" si="10"/>
        <v>0</v>
      </c>
      <c r="BN22" s="49">
        <f t="shared" si="11"/>
        <v>1</v>
      </c>
      <c r="BO22" s="49">
        <f>SUM($BN$15:BN22)*BN22</f>
        <v>8</v>
      </c>
      <c r="BP22" s="28" t="s">
        <v>35</v>
      </c>
      <c r="BR22" s="9">
        <f ca="1" t="shared" si="12"/>
        <v>0</v>
      </c>
      <c r="BS22" s="10">
        <f ca="1" t="shared" si="13"/>
        <v>0</v>
      </c>
      <c r="BT22" s="48">
        <f t="shared" si="14"/>
        <v>0</v>
      </c>
      <c r="BU22" s="49">
        <f t="shared" si="15"/>
        <v>1</v>
      </c>
      <c r="BV22" s="45">
        <f t="shared" si="16"/>
        <v>22</v>
      </c>
      <c r="BW22" s="9">
        <f ca="1" t="shared" si="17"/>
        <v>22</v>
      </c>
      <c r="BX22" s="25">
        <v>23</v>
      </c>
      <c r="BY22" s="14">
        <f ca="1" t="shared" si="29"/>
        <v>23.9</v>
      </c>
      <c r="BZ22" s="44">
        <f t="shared" si="18"/>
        <v>0</v>
      </c>
      <c r="CA22" s="49">
        <f t="shared" si="30"/>
        <v>1</v>
      </c>
      <c r="CB22" s="49">
        <f>SUM($CA$15:CA22)*CA22</f>
        <v>8</v>
      </c>
      <c r="CC22" s="28" t="s">
        <v>35</v>
      </c>
      <c r="CE22" s="9">
        <f ca="1" t="shared" si="19"/>
        <v>0</v>
      </c>
      <c r="CF22" s="10">
        <f ca="1" t="shared" si="20"/>
        <v>0</v>
      </c>
      <c r="CG22" s="48">
        <f t="shared" si="21"/>
        <v>0</v>
      </c>
      <c r="CH22" s="49">
        <f t="shared" si="22"/>
        <v>1</v>
      </c>
      <c r="CI22" s="45">
        <f t="shared" si="23"/>
        <v>22</v>
      </c>
      <c r="CJ22" s="9">
        <f ca="1" t="shared" si="31"/>
        <v>22</v>
      </c>
      <c r="CK22" s="25">
        <v>23</v>
      </c>
      <c r="CL22" s="14">
        <f ca="1" t="shared" si="32"/>
        <v>23.9</v>
      </c>
      <c r="CM22" s="44">
        <f t="shared" si="24"/>
        <v>0</v>
      </c>
      <c r="CN22" s="49">
        <f t="shared" si="25"/>
        <v>1</v>
      </c>
      <c r="CO22" s="49">
        <f>SUM($CN$15:CN22)*CN22</f>
        <v>8</v>
      </c>
      <c r="CP22" s="28" t="s">
        <v>35</v>
      </c>
    </row>
    <row r="23" spans="1:94" s="6" customFormat="1" ht="12.75" customHeight="1">
      <c r="A23" s="123">
        <f t="shared" si="0"/>
        <v>0</v>
      </c>
      <c r="B23" s="124"/>
      <c r="C23" s="123">
        <f t="shared" si="6"/>
        <v>0</v>
      </c>
      <c r="D23" s="124"/>
      <c r="E23" s="69"/>
      <c r="F23" s="67"/>
      <c r="G23" s="67"/>
      <c r="H23" s="67"/>
      <c r="I23" s="68"/>
      <c r="J23" s="69"/>
      <c r="K23" s="67"/>
      <c r="L23" s="67"/>
      <c r="M23" s="67"/>
      <c r="N23" s="68"/>
      <c r="O23" s="69"/>
      <c r="P23" s="67"/>
      <c r="Q23" s="67"/>
      <c r="R23" s="67"/>
      <c r="S23" s="68"/>
      <c r="T23" s="69"/>
      <c r="U23" s="67"/>
      <c r="V23" s="67"/>
      <c r="W23" s="67"/>
      <c r="X23" s="68"/>
      <c r="Y23" s="19">
        <v>64</v>
      </c>
      <c r="Z23" s="16" t="s">
        <v>15</v>
      </c>
      <c r="AA23" s="20">
        <v>65.9</v>
      </c>
      <c r="AB23" s="69"/>
      <c r="AC23" s="67"/>
      <c r="AD23" s="67"/>
      <c r="AE23" s="67"/>
      <c r="AF23" s="68"/>
      <c r="AG23" s="69"/>
      <c r="AH23" s="67"/>
      <c r="AI23" s="67"/>
      <c r="AJ23" s="67"/>
      <c r="AK23" s="68"/>
      <c r="AL23" s="69"/>
      <c r="AM23" s="67"/>
      <c r="AN23" s="67"/>
      <c r="AO23" s="67"/>
      <c r="AP23" s="68"/>
      <c r="AQ23" s="69"/>
      <c r="AR23" s="67"/>
      <c r="AS23" s="67"/>
      <c r="AT23" s="67"/>
      <c r="AU23" s="78"/>
      <c r="AV23" s="123">
        <f t="shared" si="1"/>
        <v>0</v>
      </c>
      <c r="AW23" s="124"/>
      <c r="AX23" s="123">
        <f t="shared" si="2"/>
        <v>0</v>
      </c>
      <c r="AY23" s="128"/>
      <c r="AZ23" s="129">
        <f t="shared" si="3"/>
        <v>0</v>
      </c>
      <c r="BA23" s="108"/>
      <c r="BB23" s="107">
        <f t="shared" si="4"/>
        <v>0</v>
      </c>
      <c r="BC23" s="108"/>
      <c r="BE23" s="9">
        <f ca="1" t="shared" si="7"/>
        <v>0</v>
      </c>
      <c r="BF23" s="10">
        <f ca="1" t="shared" si="8"/>
        <v>0</v>
      </c>
      <c r="BG23" s="48">
        <f t="shared" si="26"/>
        <v>0</v>
      </c>
      <c r="BH23" s="25">
        <f t="shared" si="5"/>
        <v>1</v>
      </c>
      <c r="BI23" s="45">
        <f t="shared" si="9"/>
        <v>25</v>
      </c>
      <c r="BJ23" s="9">
        <f ca="1" t="shared" si="27"/>
        <v>24</v>
      </c>
      <c r="BK23" s="25">
        <v>25</v>
      </c>
      <c r="BL23" s="14">
        <f ca="1" t="shared" si="28"/>
        <v>25.9</v>
      </c>
      <c r="BM23" s="44">
        <f t="shared" si="10"/>
        <v>0</v>
      </c>
      <c r="BN23" s="49">
        <f t="shared" si="11"/>
        <v>1</v>
      </c>
      <c r="BO23" s="49">
        <f>SUM($BN$15:BN23)*BN23</f>
        <v>9</v>
      </c>
      <c r="BP23" s="28" t="s">
        <v>36</v>
      </c>
      <c r="BR23" s="9">
        <f ca="1" t="shared" si="12"/>
        <v>0</v>
      </c>
      <c r="BS23" s="10">
        <f ca="1" t="shared" si="13"/>
        <v>0</v>
      </c>
      <c r="BT23" s="48">
        <f t="shared" si="14"/>
        <v>0</v>
      </c>
      <c r="BU23" s="49">
        <f t="shared" si="15"/>
        <v>1</v>
      </c>
      <c r="BV23" s="45">
        <f t="shared" si="16"/>
        <v>24</v>
      </c>
      <c r="BW23" s="9">
        <f ca="1" t="shared" si="17"/>
        <v>24</v>
      </c>
      <c r="BX23" s="25">
        <v>25</v>
      </c>
      <c r="BY23" s="14">
        <f ca="1" t="shared" si="29"/>
        <v>25.9</v>
      </c>
      <c r="BZ23" s="44">
        <f t="shared" si="18"/>
        <v>0</v>
      </c>
      <c r="CA23" s="49">
        <f t="shared" si="30"/>
        <v>1</v>
      </c>
      <c r="CB23" s="49">
        <f>SUM($CA$15:CA23)*CA23</f>
        <v>9</v>
      </c>
      <c r="CC23" s="28" t="s">
        <v>36</v>
      </c>
      <c r="CE23" s="9">
        <f ca="1" t="shared" si="19"/>
        <v>0</v>
      </c>
      <c r="CF23" s="10">
        <f ca="1" t="shared" si="20"/>
        <v>0</v>
      </c>
      <c r="CG23" s="48">
        <f t="shared" si="21"/>
        <v>0</v>
      </c>
      <c r="CH23" s="49">
        <f t="shared" si="22"/>
        <v>1</v>
      </c>
      <c r="CI23" s="45">
        <f t="shared" si="23"/>
        <v>24</v>
      </c>
      <c r="CJ23" s="9">
        <f ca="1" t="shared" si="31"/>
        <v>24</v>
      </c>
      <c r="CK23" s="25">
        <v>25</v>
      </c>
      <c r="CL23" s="14">
        <f ca="1" t="shared" si="32"/>
        <v>25.9</v>
      </c>
      <c r="CM23" s="44">
        <f t="shared" si="24"/>
        <v>0</v>
      </c>
      <c r="CN23" s="49">
        <f t="shared" si="25"/>
        <v>1</v>
      </c>
      <c r="CO23" s="49">
        <f>SUM($CN$15:CN23)*CN23</f>
        <v>9</v>
      </c>
      <c r="CP23" s="28" t="s">
        <v>36</v>
      </c>
    </row>
    <row r="24" spans="1:94" s="6" customFormat="1" ht="12.75" customHeight="1">
      <c r="A24" s="123">
        <f t="shared" si="0"/>
        <v>0</v>
      </c>
      <c r="B24" s="124"/>
      <c r="C24" s="123">
        <f t="shared" si="6"/>
        <v>0</v>
      </c>
      <c r="D24" s="124"/>
      <c r="E24" s="69"/>
      <c r="F24" s="67"/>
      <c r="G24" s="67"/>
      <c r="H24" s="67"/>
      <c r="I24" s="68"/>
      <c r="J24" s="69"/>
      <c r="K24" s="67"/>
      <c r="L24" s="67"/>
      <c r="M24" s="67"/>
      <c r="N24" s="68"/>
      <c r="O24" s="69"/>
      <c r="P24" s="67"/>
      <c r="Q24" s="67"/>
      <c r="R24" s="67"/>
      <c r="S24" s="68"/>
      <c r="T24" s="69"/>
      <c r="U24" s="67"/>
      <c r="V24" s="67"/>
      <c r="W24" s="67"/>
      <c r="X24" s="68"/>
      <c r="Y24" s="19">
        <v>62</v>
      </c>
      <c r="Z24" s="16" t="s">
        <v>15</v>
      </c>
      <c r="AA24" s="20">
        <v>63.9</v>
      </c>
      <c r="AB24" s="69"/>
      <c r="AC24" s="67"/>
      <c r="AD24" s="67"/>
      <c r="AE24" s="67"/>
      <c r="AF24" s="68"/>
      <c r="AG24" s="69"/>
      <c r="AH24" s="67"/>
      <c r="AI24" s="67"/>
      <c r="AJ24" s="67"/>
      <c r="AK24" s="68"/>
      <c r="AL24" s="69"/>
      <c r="AM24" s="67"/>
      <c r="AN24" s="67"/>
      <c r="AO24" s="67"/>
      <c r="AP24" s="68"/>
      <c r="AQ24" s="69"/>
      <c r="AR24" s="67"/>
      <c r="AS24" s="67"/>
      <c r="AT24" s="67"/>
      <c r="AU24" s="78"/>
      <c r="AV24" s="123">
        <f t="shared" si="1"/>
        <v>0</v>
      </c>
      <c r="AW24" s="124"/>
      <c r="AX24" s="123">
        <f t="shared" si="2"/>
        <v>0</v>
      </c>
      <c r="AY24" s="128"/>
      <c r="AZ24" s="129">
        <f t="shared" si="3"/>
        <v>0</v>
      </c>
      <c r="BA24" s="108"/>
      <c r="BB24" s="107">
        <f t="shared" si="4"/>
        <v>0</v>
      </c>
      <c r="BC24" s="108"/>
      <c r="BE24" s="9">
        <f ca="1" t="shared" si="7"/>
        <v>0</v>
      </c>
      <c r="BF24" s="10">
        <f ca="1" t="shared" si="8"/>
        <v>0</v>
      </c>
      <c r="BG24" s="48">
        <f t="shared" si="26"/>
        <v>0</v>
      </c>
      <c r="BH24" s="25">
        <f t="shared" si="5"/>
        <v>1</v>
      </c>
      <c r="BI24" s="45">
        <f t="shared" si="9"/>
        <v>27</v>
      </c>
      <c r="BJ24" s="9">
        <f ca="1" t="shared" si="27"/>
        <v>26</v>
      </c>
      <c r="BK24" s="25">
        <v>27</v>
      </c>
      <c r="BL24" s="14">
        <f ca="1" t="shared" si="28"/>
        <v>27.9</v>
      </c>
      <c r="BM24" s="44">
        <f t="shared" si="10"/>
        <v>0</v>
      </c>
      <c r="BN24" s="49">
        <f t="shared" si="11"/>
        <v>1</v>
      </c>
      <c r="BO24" s="49">
        <f>SUM($BN$15:BN24)*BN24</f>
        <v>10</v>
      </c>
      <c r="BP24" s="28" t="s">
        <v>37</v>
      </c>
      <c r="BR24" s="9">
        <f ca="1" t="shared" si="12"/>
        <v>0</v>
      </c>
      <c r="BS24" s="10">
        <f ca="1" t="shared" si="13"/>
        <v>0</v>
      </c>
      <c r="BT24" s="48">
        <f t="shared" si="14"/>
        <v>0</v>
      </c>
      <c r="BU24" s="49">
        <f t="shared" si="15"/>
        <v>1</v>
      </c>
      <c r="BV24" s="45">
        <f t="shared" si="16"/>
        <v>26</v>
      </c>
      <c r="BW24" s="9">
        <f ca="1" t="shared" si="17"/>
        <v>26</v>
      </c>
      <c r="BX24" s="25">
        <v>27</v>
      </c>
      <c r="BY24" s="14">
        <f ca="1" t="shared" si="29"/>
        <v>27.9</v>
      </c>
      <c r="BZ24" s="44">
        <f t="shared" si="18"/>
        <v>0</v>
      </c>
      <c r="CA24" s="49">
        <f t="shared" si="30"/>
        <v>1</v>
      </c>
      <c r="CB24" s="49">
        <f>SUM($CA$15:CA24)*CA24</f>
        <v>10</v>
      </c>
      <c r="CC24" s="28" t="s">
        <v>37</v>
      </c>
      <c r="CE24" s="9">
        <f ca="1" t="shared" si="19"/>
        <v>0</v>
      </c>
      <c r="CF24" s="10">
        <f ca="1" t="shared" si="20"/>
        <v>0</v>
      </c>
      <c r="CG24" s="48">
        <f t="shared" si="21"/>
        <v>0</v>
      </c>
      <c r="CH24" s="49">
        <f t="shared" si="22"/>
        <v>1</v>
      </c>
      <c r="CI24" s="45">
        <f t="shared" si="23"/>
        <v>26</v>
      </c>
      <c r="CJ24" s="9">
        <f ca="1" t="shared" si="31"/>
        <v>26</v>
      </c>
      <c r="CK24" s="25">
        <v>27</v>
      </c>
      <c r="CL24" s="14">
        <f ca="1" t="shared" si="32"/>
        <v>27.9</v>
      </c>
      <c r="CM24" s="44">
        <f t="shared" si="24"/>
        <v>0</v>
      </c>
      <c r="CN24" s="49">
        <f t="shared" si="25"/>
        <v>1</v>
      </c>
      <c r="CO24" s="49">
        <f>SUM($CN$15:CN24)*CN24</f>
        <v>10</v>
      </c>
      <c r="CP24" s="28" t="s">
        <v>37</v>
      </c>
    </row>
    <row r="25" spans="1:94" s="6" customFormat="1" ht="12.75" customHeight="1">
      <c r="A25" s="123">
        <f t="shared" si="0"/>
        <v>0</v>
      </c>
      <c r="B25" s="124"/>
      <c r="C25" s="123">
        <f t="shared" si="6"/>
        <v>0</v>
      </c>
      <c r="D25" s="124"/>
      <c r="E25" s="69"/>
      <c r="F25" s="67"/>
      <c r="G25" s="67"/>
      <c r="H25" s="67"/>
      <c r="I25" s="68"/>
      <c r="J25" s="69"/>
      <c r="K25" s="67"/>
      <c r="L25" s="67"/>
      <c r="M25" s="67"/>
      <c r="N25" s="68"/>
      <c r="O25" s="69"/>
      <c r="P25" s="67"/>
      <c r="Q25" s="67"/>
      <c r="R25" s="67"/>
      <c r="S25" s="68"/>
      <c r="T25" s="69"/>
      <c r="U25" s="67"/>
      <c r="V25" s="67"/>
      <c r="W25" s="67"/>
      <c r="X25" s="68"/>
      <c r="Y25" s="19">
        <v>60</v>
      </c>
      <c r="Z25" s="16" t="s">
        <v>15</v>
      </c>
      <c r="AA25" s="20">
        <v>61.9</v>
      </c>
      <c r="AB25" s="69"/>
      <c r="AC25" s="67"/>
      <c r="AD25" s="67"/>
      <c r="AE25" s="67"/>
      <c r="AF25" s="68"/>
      <c r="AG25" s="69"/>
      <c r="AH25" s="67"/>
      <c r="AI25" s="67"/>
      <c r="AJ25" s="67"/>
      <c r="AK25" s="68"/>
      <c r="AL25" s="69"/>
      <c r="AM25" s="67"/>
      <c r="AN25" s="67"/>
      <c r="AO25" s="67"/>
      <c r="AP25" s="68"/>
      <c r="AQ25" s="69"/>
      <c r="AR25" s="67"/>
      <c r="AS25" s="67"/>
      <c r="AT25" s="67"/>
      <c r="AU25" s="78"/>
      <c r="AV25" s="123">
        <f t="shared" si="1"/>
        <v>0</v>
      </c>
      <c r="AW25" s="124"/>
      <c r="AX25" s="123">
        <f t="shared" si="2"/>
        <v>0</v>
      </c>
      <c r="AY25" s="128"/>
      <c r="AZ25" s="129">
        <f t="shared" si="3"/>
        <v>0</v>
      </c>
      <c r="BA25" s="108"/>
      <c r="BB25" s="107">
        <f t="shared" si="4"/>
        <v>0</v>
      </c>
      <c r="BC25" s="108"/>
      <c r="BE25" s="9">
        <f ca="1" t="shared" si="7"/>
        <v>0</v>
      </c>
      <c r="BF25" s="10">
        <f ca="1" t="shared" si="8"/>
        <v>0</v>
      </c>
      <c r="BG25" s="48">
        <f t="shared" si="26"/>
        <v>0</v>
      </c>
      <c r="BH25" s="25">
        <f t="shared" si="5"/>
        <v>1</v>
      </c>
      <c r="BI25" s="45">
        <f t="shared" si="9"/>
        <v>29</v>
      </c>
      <c r="BJ25" s="9">
        <f ca="1" t="shared" si="27"/>
        <v>28</v>
      </c>
      <c r="BK25" s="25">
        <v>29</v>
      </c>
      <c r="BL25" s="14">
        <f ca="1" t="shared" si="28"/>
        <v>29.9</v>
      </c>
      <c r="BM25" s="44">
        <f t="shared" si="10"/>
        <v>0</v>
      </c>
      <c r="BN25" s="49">
        <f t="shared" si="11"/>
        <v>1</v>
      </c>
      <c r="BO25" s="49">
        <f>SUM($BN$15:BN25)*BN25</f>
        <v>11</v>
      </c>
      <c r="BP25" s="28" t="s">
        <v>38</v>
      </c>
      <c r="BR25" s="9">
        <f ca="1" t="shared" si="12"/>
        <v>0</v>
      </c>
      <c r="BS25" s="10">
        <f ca="1" t="shared" si="13"/>
        <v>0</v>
      </c>
      <c r="BT25" s="48">
        <f t="shared" si="14"/>
        <v>0</v>
      </c>
      <c r="BU25" s="49">
        <f t="shared" si="15"/>
        <v>1</v>
      </c>
      <c r="BV25" s="45">
        <f t="shared" si="16"/>
        <v>28</v>
      </c>
      <c r="BW25" s="9">
        <f ca="1" t="shared" si="17"/>
        <v>28</v>
      </c>
      <c r="BX25" s="25">
        <v>29</v>
      </c>
      <c r="BY25" s="14">
        <f ca="1" t="shared" si="29"/>
        <v>29.9</v>
      </c>
      <c r="BZ25" s="44">
        <f t="shared" si="18"/>
        <v>0</v>
      </c>
      <c r="CA25" s="49">
        <f t="shared" si="30"/>
        <v>1</v>
      </c>
      <c r="CB25" s="49">
        <f>SUM($CA$15:CA25)*CA25</f>
        <v>11</v>
      </c>
      <c r="CC25" s="28" t="s">
        <v>38</v>
      </c>
      <c r="CE25" s="9">
        <f ca="1" t="shared" si="19"/>
        <v>0</v>
      </c>
      <c r="CF25" s="10">
        <f ca="1" t="shared" si="20"/>
        <v>0</v>
      </c>
      <c r="CG25" s="48">
        <f t="shared" si="21"/>
        <v>0</v>
      </c>
      <c r="CH25" s="49">
        <f t="shared" si="22"/>
        <v>1</v>
      </c>
      <c r="CI25" s="45">
        <f t="shared" si="23"/>
        <v>28</v>
      </c>
      <c r="CJ25" s="9">
        <f ca="1" t="shared" si="31"/>
        <v>28</v>
      </c>
      <c r="CK25" s="25">
        <v>29</v>
      </c>
      <c r="CL25" s="14">
        <f ca="1" t="shared" si="32"/>
        <v>29.9</v>
      </c>
      <c r="CM25" s="44">
        <f t="shared" si="24"/>
        <v>0</v>
      </c>
      <c r="CN25" s="49">
        <f t="shared" si="25"/>
        <v>1</v>
      </c>
      <c r="CO25" s="49">
        <f>SUM($CN$15:CN25)*CN25</f>
        <v>11</v>
      </c>
      <c r="CP25" s="28" t="s">
        <v>38</v>
      </c>
    </row>
    <row r="26" spans="1:94" s="6" customFormat="1" ht="12.75" customHeight="1">
      <c r="A26" s="123">
        <f t="shared" si="0"/>
        <v>0</v>
      </c>
      <c r="B26" s="124"/>
      <c r="C26" s="123">
        <f t="shared" si="6"/>
        <v>0</v>
      </c>
      <c r="D26" s="124"/>
      <c r="E26" s="69"/>
      <c r="F26" s="67"/>
      <c r="G26" s="67"/>
      <c r="H26" s="67"/>
      <c r="I26" s="68"/>
      <c r="J26" s="69"/>
      <c r="K26" s="67"/>
      <c r="L26" s="67"/>
      <c r="M26" s="67"/>
      <c r="N26" s="68"/>
      <c r="O26" s="69"/>
      <c r="P26" s="67"/>
      <c r="Q26" s="67"/>
      <c r="R26" s="67"/>
      <c r="S26" s="68"/>
      <c r="T26" s="69"/>
      <c r="U26" s="67"/>
      <c r="V26" s="67"/>
      <c r="W26" s="67"/>
      <c r="X26" s="68"/>
      <c r="Y26" s="19">
        <v>58</v>
      </c>
      <c r="Z26" s="16" t="s">
        <v>15</v>
      </c>
      <c r="AA26" s="20">
        <v>59.9</v>
      </c>
      <c r="AB26" s="69"/>
      <c r="AC26" s="67"/>
      <c r="AD26" s="67"/>
      <c r="AE26" s="67"/>
      <c r="AF26" s="68"/>
      <c r="AG26" s="69"/>
      <c r="AH26" s="67"/>
      <c r="AI26" s="67"/>
      <c r="AJ26" s="67"/>
      <c r="AK26" s="68"/>
      <c r="AL26" s="69"/>
      <c r="AM26" s="67"/>
      <c r="AN26" s="67"/>
      <c r="AO26" s="67"/>
      <c r="AP26" s="68"/>
      <c r="AQ26" s="69"/>
      <c r="AR26" s="67"/>
      <c r="AS26" s="67"/>
      <c r="AT26" s="67"/>
      <c r="AU26" s="78"/>
      <c r="AV26" s="123">
        <f t="shared" si="1"/>
        <v>0</v>
      </c>
      <c r="AW26" s="124"/>
      <c r="AX26" s="123">
        <f t="shared" si="2"/>
        <v>0</v>
      </c>
      <c r="AY26" s="128"/>
      <c r="AZ26" s="129">
        <f t="shared" si="3"/>
        <v>0</v>
      </c>
      <c r="BA26" s="108"/>
      <c r="BB26" s="107">
        <f t="shared" si="4"/>
        <v>0</v>
      </c>
      <c r="BC26" s="108"/>
      <c r="BE26" s="9">
        <f ca="1" t="shared" si="7"/>
        <v>0</v>
      </c>
      <c r="BF26" s="10">
        <f ca="1" t="shared" si="8"/>
        <v>0</v>
      </c>
      <c r="BG26" s="48">
        <f t="shared" si="26"/>
        <v>0</v>
      </c>
      <c r="BH26" s="25">
        <f t="shared" si="5"/>
        <v>1</v>
      </c>
      <c r="BI26" s="45">
        <f t="shared" si="9"/>
        <v>31</v>
      </c>
      <c r="BJ26" s="9">
        <f ca="1" t="shared" si="27"/>
        <v>30</v>
      </c>
      <c r="BK26" s="25">
        <v>31</v>
      </c>
      <c r="BL26" s="14">
        <f ca="1" t="shared" si="28"/>
        <v>31.9</v>
      </c>
      <c r="BM26" s="44">
        <f t="shared" si="10"/>
        <v>0</v>
      </c>
      <c r="BN26" s="49">
        <f t="shared" si="11"/>
        <v>1</v>
      </c>
      <c r="BO26" s="49">
        <f>SUM($BN$15:BN26)*BN26</f>
        <v>12</v>
      </c>
      <c r="BP26" s="28" t="s">
        <v>39</v>
      </c>
      <c r="BR26" s="9">
        <f ca="1" t="shared" si="12"/>
        <v>0</v>
      </c>
      <c r="BS26" s="10">
        <f ca="1" t="shared" si="13"/>
        <v>0</v>
      </c>
      <c r="BT26" s="48">
        <f t="shared" si="14"/>
        <v>0</v>
      </c>
      <c r="BU26" s="49">
        <f t="shared" si="15"/>
        <v>1</v>
      </c>
      <c r="BV26" s="45">
        <f t="shared" si="16"/>
        <v>30</v>
      </c>
      <c r="BW26" s="9">
        <f ca="1" t="shared" si="17"/>
        <v>30</v>
      </c>
      <c r="BX26" s="25">
        <v>31</v>
      </c>
      <c r="BY26" s="14">
        <f ca="1" t="shared" si="29"/>
        <v>31.9</v>
      </c>
      <c r="BZ26" s="44">
        <f t="shared" si="18"/>
        <v>0</v>
      </c>
      <c r="CA26" s="49">
        <f t="shared" si="30"/>
        <v>1</v>
      </c>
      <c r="CB26" s="49">
        <f>SUM($CA$15:CA26)*CA26</f>
        <v>12</v>
      </c>
      <c r="CC26" s="28" t="s">
        <v>39</v>
      </c>
      <c r="CE26" s="9">
        <f ca="1" t="shared" si="19"/>
        <v>0</v>
      </c>
      <c r="CF26" s="10">
        <f ca="1" t="shared" si="20"/>
        <v>0</v>
      </c>
      <c r="CG26" s="48">
        <f t="shared" si="21"/>
        <v>0</v>
      </c>
      <c r="CH26" s="49">
        <f t="shared" si="22"/>
        <v>1</v>
      </c>
      <c r="CI26" s="45">
        <f t="shared" si="23"/>
        <v>30</v>
      </c>
      <c r="CJ26" s="9">
        <f ca="1" t="shared" si="31"/>
        <v>30</v>
      </c>
      <c r="CK26" s="25">
        <v>31</v>
      </c>
      <c r="CL26" s="14">
        <f ca="1" t="shared" si="32"/>
        <v>31.9</v>
      </c>
      <c r="CM26" s="44">
        <f t="shared" si="24"/>
        <v>0</v>
      </c>
      <c r="CN26" s="49">
        <f t="shared" si="25"/>
        <v>1</v>
      </c>
      <c r="CO26" s="49">
        <f>SUM($CN$15:CN26)*CN26</f>
        <v>12</v>
      </c>
      <c r="CP26" s="28" t="s">
        <v>39</v>
      </c>
    </row>
    <row r="27" spans="1:94" s="6" customFormat="1" ht="12.75" customHeight="1">
      <c r="A27" s="123">
        <f t="shared" si="0"/>
        <v>0</v>
      </c>
      <c r="B27" s="124"/>
      <c r="C27" s="123">
        <f t="shared" si="6"/>
        <v>0</v>
      </c>
      <c r="D27" s="124"/>
      <c r="E27" s="69"/>
      <c r="F27" s="67"/>
      <c r="G27" s="67"/>
      <c r="H27" s="67"/>
      <c r="I27" s="68"/>
      <c r="J27" s="69"/>
      <c r="K27" s="67"/>
      <c r="L27" s="67"/>
      <c r="M27" s="67"/>
      <c r="N27" s="68"/>
      <c r="O27" s="69"/>
      <c r="P27" s="67"/>
      <c r="Q27" s="67"/>
      <c r="R27" s="67"/>
      <c r="S27" s="68"/>
      <c r="T27" s="69"/>
      <c r="U27" s="67"/>
      <c r="V27" s="67"/>
      <c r="W27" s="67"/>
      <c r="X27" s="68"/>
      <c r="Y27" s="19">
        <v>56</v>
      </c>
      <c r="Z27" s="16" t="s">
        <v>15</v>
      </c>
      <c r="AA27" s="20">
        <v>57.9</v>
      </c>
      <c r="AB27" s="69"/>
      <c r="AC27" s="67"/>
      <c r="AD27" s="67"/>
      <c r="AE27" s="67"/>
      <c r="AF27" s="68"/>
      <c r="AG27" s="69"/>
      <c r="AH27" s="67"/>
      <c r="AI27" s="67"/>
      <c r="AJ27" s="67"/>
      <c r="AK27" s="68"/>
      <c r="AL27" s="69"/>
      <c r="AM27" s="67"/>
      <c r="AN27" s="67"/>
      <c r="AO27" s="67"/>
      <c r="AP27" s="68"/>
      <c r="AQ27" s="69"/>
      <c r="AR27" s="67"/>
      <c r="AS27" s="67"/>
      <c r="AT27" s="67"/>
      <c r="AU27" s="78"/>
      <c r="AV27" s="123">
        <f t="shared" si="1"/>
        <v>0</v>
      </c>
      <c r="AW27" s="124"/>
      <c r="AX27" s="123">
        <f t="shared" si="2"/>
        <v>0</v>
      </c>
      <c r="AY27" s="128"/>
      <c r="AZ27" s="129">
        <f t="shared" si="3"/>
        <v>0</v>
      </c>
      <c r="BA27" s="108"/>
      <c r="BB27" s="107">
        <f t="shared" si="4"/>
        <v>0</v>
      </c>
      <c r="BC27" s="108"/>
      <c r="BE27" s="9">
        <f ca="1" t="shared" si="7"/>
        <v>0</v>
      </c>
      <c r="BF27" s="10">
        <f ca="1" t="shared" si="8"/>
        <v>0</v>
      </c>
      <c r="BG27" s="48">
        <f t="shared" si="26"/>
        <v>0</v>
      </c>
      <c r="BH27" s="25">
        <f t="shared" si="5"/>
        <v>1</v>
      </c>
      <c r="BI27" s="45">
        <f t="shared" si="9"/>
        <v>33</v>
      </c>
      <c r="BJ27" s="9">
        <f ca="1" t="shared" si="27"/>
        <v>32</v>
      </c>
      <c r="BK27" s="25">
        <v>33</v>
      </c>
      <c r="BL27" s="14">
        <f ca="1" t="shared" si="28"/>
        <v>33.9</v>
      </c>
      <c r="BM27" s="44">
        <f t="shared" si="10"/>
        <v>0</v>
      </c>
      <c r="BN27" s="49">
        <f t="shared" si="11"/>
        <v>1</v>
      </c>
      <c r="BO27" s="49">
        <f>SUM($BN$15:BN27)*BN27</f>
        <v>13</v>
      </c>
      <c r="BP27" s="28" t="s">
        <v>40</v>
      </c>
      <c r="BR27" s="9">
        <f ca="1" t="shared" si="12"/>
        <v>0</v>
      </c>
      <c r="BS27" s="10">
        <f ca="1" t="shared" si="13"/>
        <v>0</v>
      </c>
      <c r="BT27" s="48">
        <f t="shared" si="14"/>
        <v>0</v>
      </c>
      <c r="BU27" s="49">
        <f t="shared" si="15"/>
        <v>1</v>
      </c>
      <c r="BV27" s="45">
        <f t="shared" si="16"/>
        <v>32</v>
      </c>
      <c r="BW27" s="9">
        <f ca="1" t="shared" si="17"/>
        <v>32</v>
      </c>
      <c r="BX27" s="25">
        <v>33</v>
      </c>
      <c r="BY27" s="14">
        <f ca="1" t="shared" si="29"/>
        <v>33.9</v>
      </c>
      <c r="BZ27" s="44">
        <f t="shared" si="18"/>
        <v>0</v>
      </c>
      <c r="CA27" s="49">
        <f t="shared" si="30"/>
        <v>1</v>
      </c>
      <c r="CB27" s="49">
        <f>SUM($CA$15:CA27)*CA27</f>
        <v>13</v>
      </c>
      <c r="CC27" s="28" t="s">
        <v>40</v>
      </c>
      <c r="CE27" s="9">
        <f ca="1" t="shared" si="19"/>
        <v>0</v>
      </c>
      <c r="CF27" s="10">
        <f ca="1" t="shared" si="20"/>
        <v>0</v>
      </c>
      <c r="CG27" s="48">
        <f t="shared" si="21"/>
        <v>0</v>
      </c>
      <c r="CH27" s="49">
        <f t="shared" si="22"/>
        <v>1</v>
      </c>
      <c r="CI27" s="45">
        <f t="shared" si="23"/>
        <v>32</v>
      </c>
      <c r="CJ27" s="9">
        <f ca="1" t="shared" si="31"/>
        <v>32</v>
      </c>
      <c r="CK27" s="25">
        <v>33</v>
      </c>
      <c r="CL27" s="14">
        <f ca="1" t="shared" si="32"/>
        <v>33.9</v>
      </c>
      <c r="CM27" s="44">
        <f t="shared" si="24"/>
        <v>0</v>
      </c>
      <c r="CN27" s="49">
        <f t="shared" si="25"/>
        <v>1</v>
      </c>
      <c r="CO27" s="49">
        <f>SUM($CN$15:CN27)*CN27</f>
        <v>13</v>
      </c>
      <c r="CP27" s="28" t="s">
        <v>40</v>
      </c>
    </row>
    <row r="28" spans="1:94" s="6" customFormat="1" ht="12.75" customHeight="1">
      <c r="A28" s="123">
        <f t="shared" si="0"/>
        <v>0</v>
      </c>
      <c r="B28" s="124"/>
      <c r="C28" s="123">
        <f t="shared" si="6"/>
        <v>0</v>
      </c>
      <c r="D28" s="124"/>
      <c r="E28" s="69"/>
      <c r="F28" s="67"/>
      <c r="G28" s="67"/>
      <c r="H28" s="67"/>
      <c r="I28" s="68"/>
      <c r="J28" s="69"/>
      <c r="K28" s="67"/>
      <c r="L28" s="67"/>
      <c r="M28" s="67"/>
      <c r="N28" s="68"/>
      <c r="O28" s="69"/>
      <c r="P28" s="67"/>
      <c r="Q28" s="67"/>
      <c r="R28" s="67"/>
      <c r="S28" s="68"/>
      <c r="T28" s="69"/>
      <c r="U28" s="67"/>
      <c r="V28" s="67"/>
      <c r="W28" s="67"/>
      <c r="X28" s="68"/>
      <c r="Y28" s="19">
        <v>54</v>
      </c>
      <c r="Z28" s="16" t="s">
        <v>15</v>
      </c>
      <c r="AA28" s="20">
        <v>55.9</v>
      </c>
      <c r="AB28" s="69"/>
      <c r="AC28" s="67"/>
      <c r="AD28" s="67"/>
      <c r="AE28" s="67"/>
      <c r="AF28" s="68"/>
      <c r="AG28" s="69"/>
      <c r="AH28" s="67"/>
      <c r="AI28" s="67"/>
      <c r="AJ28" s="67"/>
      <c r="AK28" s="68"/>
      <c r="AL28" s="69"/>
      <c r="AM28" s="67"/>
      <c r="AN28" s="67"/>
      <c r="AO28" s="67"/>
      <c r="AP28" s="68"/>
      <c r="AQ28" s="69"/>
      <c r="AR28" s="67"/>
      <c r="AS28" s="67"/>
      <c r="AT28" s="67"/>
      <c r="AU28" s="78"/>
      <c r="AV28" s="123">
        <f t="shared" si="1"/>
        <v>0</v>
      </c>
      <c r="AW28" s="124"/>
      <c r="AX28" s="123">
        <f t="shared" si="2"/>
        <v>0</v>
      </c>
      <c r="AY28" s="128"/>
      <c r="AZ28" s="129">
        <f t="shared" si="3"/>
        <v>0</v>
      </c>
      <c r="BA28" s="108"/>
      <c r="BB28" s="107">
        <f t="shared" si="4"/>
        <v>0</v>
      </c>
      <c r="BC28" s="108"/>
      <c r="BE28" s="9">
        <f ca="1" t="shared" si="7"/>
        <v>0</v>
      </c>
      <c r="BF28" s="10">
        <f ca="1" t="shared" si="8"/>
        <v>0</v>
      </c>
      <c r="BG28" s="48">
        <f t="shared" si="26"/>
        <v>0</v>
      </c>
      <c r="BH28" s="25">
        <f t="shared" si="5"/>
        <v>1</v>
      </c>
      <c r="BI28" s="45">
        <f t="shared" si="9"/>
        <v>35</v>
      </c>
      <c r="BJ28" s="9">
        <f ca="1" t="shared" si="27"/>
        <v>34</v>
      </c>
      <c r="BK28" s="25">
        <v>35</v>
      </c>
      <c r="BL28" s="14">
        <f ca="1" t="shared" si="28"/>
        <v>35.9</v>
      </c>
      <c r="BM28" s="44">
        <f t="shared" si="10"/>
        <v>0</v>
      </c>
      <c r="BN28" s="49">
        <f t="shared" si="11"/>
        <v>1</v>
      </c>
      <c r="BO28" s="49">
        <f>SUM($BN$15:BN28)*BN28</f>
        <v>14</v>
      </c>
      <c r="BP28" s="28" t="s">
        <v>41</v>
      </c>
      <c r="BR28" s="9">
        <f ca="1" t="shared" si="12"/>
        <v>0</v>
      </c>
      <c r="BS28" s="10">
        <f ca="1" t="shared" si="13"/>
        <v>0</v>
      </c>
      <c r="BT28" s="48">
        <f t="shared" si="14"/>
        <v>0</v>
      </c>
      <c r="BU28" s="49">
        <f t="shared" si="15"/>
        <v>1</v>
      </c>
      <c r="BV28" s="45">
        <f t="shared" si="16"/>
        <v>34</v>
      </c>
      <c r="BW28" s="9">
        <f ca="1" t="shared" si="17"/>
        <v>34</v>
      </c>
      <c r="BX28" s="25">
        <v>35</v>
      </c>
      <c r="BY28" s="14">
        <f ca="1" t="shared" si="29"/>
        <v>35.9</v>
      </c>
      <c r="BZ28" s="44">
        <f t="shared" si="18"/>
        <v>0</v>
      </c>
      <c r="CA28" s="49">
        <f t="shared" si="30"/>
        <v>1</v>
      </c>
      <c r="CB28" s="49">
        <f>SUM($CA$15:CA28)*CA28</f>
        <v>14</v>
      </c>
      <c r="CC28" s="28" t="s">
        <v>41</v>
      </c>
      <c r="CE28" s="9">
        <f ca="1" t="shared" si="19"/>
        <v>0</v>
      </c>
      <c r="CF28" s="10">
        <f ca="1" t="shared" si="20"/>
        <v>0</v>
      </c>
      <c r="CG28" s="48">
        <f t="shared" si="21"/>
        <v>0</v>
      </c>
      <c r="CH28" s="49">
        <f t="shared" si="22"/>
        <v>1</v>
      </c>
      <c r="CI28" s="45">
        <f t="shared" si="23"/>
        <v>34</v>
      </c>
      <c r="CJ28" s="9">
        <f ca="1" t="shared" si="31"/>
        <v>34</v>
      </c>
      <c r="CK28" s="25">
        <v>35</v>
      </c>
      <c r="CL28" s="14">
        <f ca="1" t="shared" si="32"/>
        <v>35.9</v>
      </c>
      <c r="CM28" s="44">
        <f t="shared" si="24"/>
        <v>0</v>
      </c>
      <c r="CN28" s="49">
        <f t="shared" si="25"/>
        <v>1</v>
      </c>
      <c r="CO28" s="49">
        <f>SUM($CN$15:CN28)*CN28</f>
        <v>14</v>
      </c>
      <c r="CP28" s="28" t="s">
        <v>41</v>
      </c>
    </row>
    <row r="29" spans="1:94" s="6" customFormat="1" ht="12.75" customHeight="1">
      <c r="A29" s="123">
        <f t="shared" si="0"/>
        <v>0</v>
      </c>
      <c r="B29" s="124"/>
      <c r="C29" s="123">
        <f t="shared" si="6"/>
        <v>0</v>
      </c>
      <c r="D29" s="124"/>
      <c r="E29" s="69"/>
      <c r="F29" s="67"/>
      <c r="G29" s="67"/>
      <c r="H29" s="67"/>
      <c r="I29" s="68"/>
      <c r="J29" s="69"/>
      <c r="K29" s="67"/>
      <c r="L29" s="67"/>
      <c r="M29" s="67"/>
      <c r="N29" s="68"/>
      <c r="O29" s="69"/>
      <c r="P29" s="67"/>
      <c r="Q29" s="67"/>
      <c r="R29" s="67"/>
      <c r="S29" s="68"/>
      <c r="T29" s="69"/>
      <c r="U29" s="67"/>
      <c r="V29" s="67"/>
      <c r="W29" s="67"/>
      <c r="X29" s="68"/>
      <c r="Y29" s="19">
        <v>52</v>
      </c>
      <c r="Z29" s="16" t="s">
        <v>15</v>
      </c>
      <c r="AA29" s="20">
        <v>53.9</v>
      </c>
      <c r="AB29" s="69"/>
      <c r="AC29" s="67"/>
      <c r="AD29" s="67"/>
      <c r="AE29" s="67"/>
      <c r="AF29" s="68"/>
      <c r="AG29" s="69"/>
      <c r="AH29" s="67"/>
      <c r="AI29" s="67"/>
      <c r="AJ29" s="67"/>
      <c r="AK29" s="68"/>
      <c r="AL29" s="69"/>
      <c r="AM29" s="67"/>
      <c r="AN29" s="67"/>
      <c r="AO29" s="67"/>
      <c r="AP29" s="68"/>
      <c r="AQ29" s="69"/>
      <c r="AR29" s="67"/>
      <c r="AS29" s="67"/>
      <c r="AT29" s="67"/>
      <c r="AU29" s="78"/>
      <c r="AV29" s="123">
        <f t="shared" si="1"/>
        <v>0</v>
      </c>
      <c r="AW29" s="124"/>
      <c r="AX29" s="123">
        <f t="shared" si="2"/>
        <v>0</v>
      </c>
      <c r="AY29" s="128"/>
      <c r="AZ29" s="129">
        <f t="shared" si="3"/>
        <v>0</v>
      </c>
      <c r="BA29" s="108"/>
      <c r="BB29" s="107">
        <f t="shared" si="4"/>
        <v>0</v>
      </c>
      <c r="BC29" s="108"/>
      <c r="BE29" s="9">
        <f ca="1" t="shared" si="7"/>
        <v>0</v>
      </c>
      <c r="BF29" s="10">
        <f ca="1" t="shared" si="8"/>
        <v>0</v>
      </c>
      <c r="BG29" s="48">
        <f t="shared" si="26"/>
        <v>0</v>
      </c>
      <c r="BH29" s="25">
        <f t="shared" si="5"/>
        <v>1</v>
      </c>
      <c r="BI29" s="45">
        <f t="shared" si="9"/>
        <v>37</v>
      </c>
      <c r="BJ29" s="9">
        <f ca="1" t="shared" si="27"/>
        <v>36</v>
      </c>
      <c r="BK29" s="25">
        <v>37</v>
      </c>
      <c r="BL29" s="14">
        <f ca="1" t="shared" si="28"/>
        <v>37.9</v>
      </c>
      <c r="BM29" s="44">
        <f t="shared" si="10"/>
        <v>0</v>
      </c>
      <c r="BN29" s="49">
        <f t="shared" si="11"/>
        <v>1</v>
      </c>
      <c r="BO29" s="49">
        <f>SUM($BN$15:BN29)*BN29</f>
        <v>15</v>
      </c>
      <c r="BP29" s="28" t="s">
        <v>42</v>
      </c>
      <c r="BR29" s="9">
        <f ca="1" t="shared" si="12"/>
        <v>0</v>
      </c>
      <c r="BS29" s="10">
        <f ca="1" t="shared" si="13"/>
        <v>0</v>
      </c>
      <c r="BT29" s="48">
        <f t="shared" si="14"/>
        <v>0</v>
      </c>
      <c r="BU29" s="49">
        <f t="shared" si="15"/>
        <v>1</v>
      </c>
      <c r="BV29" s="45">
        <f t="shared" si="16"/>
        <v>36</v>
      </c>
      <c r="BW29" s="9">
        <f ca="1" t="shared" si="17"/>
        <v>36</v>
      </c>
      <c r="BX29" s="25">
        <v>37</v>
      </c>
      <c r="BY29" s="14">
        <f ca="1" t="shared" si="29"/>
        <v>37.9</v>
      </c>
      <c r="BZ29" s="44">
        <f t="shared" si="18"/>
        <v>0</v>
      </c>
      <c r="CA29" s="49">
        <f t="shared" si="30"/>
        <v>1</v>
      </c>
      <c r="CB29" s="49">
        <f>SUM($CA$15:CA29)*CA29</f>
        <v>15</v>
      </c>
      <c r="CC29" s="28" t="s">
        <v>42</v>
      </c>
      <c r="CE29" s="9">
        <f ca="1" t="shared" si="19"/>
        <v>0</v>
      </c>
      <c r="CF29" s="10">
        <f ca="1" t="shared" si="20"/>
        <v>0</v>
      </c>
      <c r="CG29" s="48">
        <f t="shared" si="21"/>
        <v>0</v>
      </c>
      <c r="CH29" s="49">
        <f t="shared" si="22"/>
        <v>1</v>
      </c>
      <c r="CI29" s="45">
        <f t="shared" si="23"/>
        <v>36</v>
      </c>
      <c r="CJ29" s="9">
        <f ca="1" t="shared" si="31"/>
        <v>36</v>
      </c>
      <c r="CK29" s="25">
        <v>37</v>
      </c>
      <c r="CL29" s="14">
        <f ca="1" t="shared" si="32"/>
        <v>37.9</v>
      </c>
      <c r="CM29" s="44">
        <f t="shared" si="24"/>
        <v>0</v>
      </c>
      <c r="CN29" s="49">
        <f t="shared" si="25"/>
        <v>1</v>
      </c>
      <c r="CO29" s="49">
        <f>SUM($CN$15:CN29)*CN29</f>
        <v>15</v>
      </c>
      <c r="CP29" s="28" t="s">
        <v>42</v>
      </c>
    </row>
    <row r="30" spans="1:94" s="6" customFormat="1" ht="12.75" customHeight="1">
      <c r="A30" s="123">
        <f t="shared" si="0"/>
        <v>0</v>
      </c>
      <c r="B30" s="124"/>
      <c r="C30" s="123">
        <f t="shared" si="6"/>
        <v>0</v>
      </c>
      <c r="D30" s="124"/>
      <c r="E30" s="69"/>
      <c r="F30" s="67"/>
      <c r="G30" s="67"/>
      <c r="H30" s="67"/>
      <c r="I30" s="68"/>
      <c r="J30" s="69"/>
      <c r="K30" s="67"/>
      <c r="L30" s="67"/>
      <c r="M30" s="67"/>
      <c r="N30" s="68"/>
      <c r="O30" s="69"/>
      <c r="P30" s="67"/>
      <c r="Q30" s="67"/>
      <c r="R30" s="67"/>
      <c r="S30" s="68"/>
      <c r="T30" s="69"/>
      <c r="U30" s="67"/>
      <c r="V30" s="67"/>
      <c r="W30" s="67"/>
      <c r="X30" s="68"/>
      <c r="Y30" s="19">
        <v>50</v>
      </c>
      <c r="Z30" s="16" t="s">
        <v>15</v>
      </c>
      <c r="AA30" s="20">
        <v>51.9</v>
      </c>
      <c r="AB30" s="69"/>
      <c r="AC30" s="67"/>
      <c r="AD30" s="67"/>
      <c r="AE30" s="67"/>
      <c r="AF30" s="68"/>
      <c r="AG30" s="69"/>
      <c r="AH30" s="67"/>
      <c r="AI30" s="67"/>
      <c r="AJ30" s="67"/>
      <c r="AK30" s="68"/>
      <c r="AL30" s="69"/>
      <c r="AM30" s="67"/>
      <c r="AN30" s="67"/>
      <c r="AO30" s="67"/>
      <c r="AP30" s="68"/>
      <c r="AQ30" s="69"/>
      <c r="AR30" s="67"/>
      <c r="AS30" s="67"/>
      <c r="AT30" s="67"/>
      <c r="AU30" s="78"/>
      <c r="AV30" s="123">
        <f t="shared" si="1"/>
        <v>0</v>
      </c>
      <c r="AW30" s="124"/>
      <c r="AX30" s="123">
        <f t="shared" si="2"/>
        <v>0</v>
      </c>
      <c r="AY30" s="128"/>
      <c r="AZ30" s="129">
        <f t="shared" si="3"/>
        <v>0</v>
      </c>
      <c r="BA30" s="108"/>
      <c r="BB30" s="107">
        <f t="shared" si="4"/>
        <v>0</v>
      </c>
      <c r="BC30" s="108"/>
      <c r="BE30" s="9">
        <f ca="1" t="shared" si="7"/>
        <v>0</v>
      </c>
      <c r="BF30" s="10">
        <f ca="1" t="shared" si="8"/>
        <v>0</v>
      </c>
      <c r="BG30" s="48">
        <f t="shared" si="26"/>
        <v>0</v>
      </c>
      <c r="BH30" s="25">
        <f t="shared" si="5"/>
        <v>1</v>
      </c>
      <c r="BI30" s="45">
        <f t="shared" si="9"/>
        <v>39</v>
      </c>
      <c r="BJ30" s="9">
        <f ca="1" t="shared" si="27"/>
        <v>38</v>
      </c>
      <c r="BK30" s="25">
        <v>39</v>
      </c>
      <c r="BL30" s="14">
        <f ca="1" t="shared" si="28"/>
        <v>39.9</v>
      </c>
      <c r="BM30" s="44">
        <f t="shared" si="10"/>
        <v>0</v>
      </c>
      <c r="BN30" s="49">
        <f t="shared" si="11"/>
        <v>1</v>
      </c>
      <c r="BO30" s="49">
        <f>SUM($BN$15:BN30)*BN30</f>
        <v>16</v>
      </c>
      <c r="BP30" s="28" t="s">
        <v>43</v>
      </c>
      <c r="BR30" s="9">
        <f ca="1" t="shared" si="12"/>
        <v>0</v>
      </c>
      <c r="BS30" s="10">
        <f ca="1" t="shared" si="13"/>
        <v>0</v>
      </c>
      <c r="BT30" s="48">
        <f t="shared" si="14"/>
        <v>0</v>
      </c>
      <c r="BU30" s="49">
        <f t="shared" si="15"/>
        <v>1</v>
      </c>
      <c r="BV30" s="45">
        <f t="shared" si="16"/>
        <v>38</v>
      </c>
      <c r="BW30" s="9">
        <f ca="1" t="shared" si="17"/>
        <v>38</v>
      </c>
      <c r="BX30" s="25">
        <v>39</v>
      </c>
      <c r="BY30" s="14">
        <f ca="1" t="shared" si="29"/>
        <v>39.9</v>
      </c>
      <c r="BZ30" s="44">
        <f t="shared" si="18"/>
        <v>0</v>
      </c>
      <c r="CA30" s="49">
        <f t="shared" si="30"/>
        <v>1</v>
      </c>
      <c r="CB30" s="49">
        <f>SUM($CA$15:CA30)*CA30</f>
        <v>16</v>
      </c>
      <c r="CC30" s="28" t="s">
        <v>43</v>
      </c>
      <c r="CE30" s="9">
        <f ca="1" t="shared" si="19"/>
        <v>0</v>
      </c>
      <c r="CF30" s="10">
        <f ca="1" t="shared" si="20"/>
        <v>0</v>
      </c>
      <c r="CG30" s="48">
        <f t="shared" si="21"/>
        <v>0</v>
      </c>
      <c r="CH30" s="49">
        <f t="shared" si="22"/>
        <v>1</v>
      </c>
      <c r="CI30" s="45">
        <f t="shared" si="23"/>
        <v>38</v>
      </c>
      <c r="CJ30" s="9">
        <f ca="1" t="shared" si="31"/>
        <v>38</v>
      </c>
      <c r="CK30" s="25">
        <v>39</v>
      </c>
      <c r="CL30" s="14">
        <f ca="1" t="shared" si="32"/>
        <v>39.9</v>
      </c>
      <c r="CM30" s="44">
        <f t="shared" si="24"/>
        <v>0</v>
      </c>
      <c r="CN30" s="49">
        <f t="shared" si="25"/>
        <v>1</v>
      </c>
      <c r="CO30" s="49">
        <f>SUM($CN$15:CN30)*CN30</f>
        <v>16</v>
      </c>
      <c r="CP30" s="28" t="s">
        <v>43</v>
      </c>
    </row>
    <row r="31" spans="1:94" s="6" customFormat="1" ht="12.75" customHeight="1">
      <c r="A31" s="123">
        <f t="shared" si="0"/>
        <v>0</v>
      </c>
      <c r="B31" s="124"/>
      <c r="C31" s="123">
        <f t="shared" si="6"/>
        <v>0</v>
      </c>
      <c r="D31" s="124"/>
      <c r="E31" s="69"/>
      <c r="F31" s="67"/>
      <c r="G31" s="67"/>
      <c r="H31" s="67"/>
      <c r="I31" s="68"/>
      <c r="J31" s="69"/>
      <c r="K31" s="67"/>
      <c r="L31" s="67"/>
      <c r="M31" s="67"/>
      <c r="N31" s="68"/>
      <c r="O31" s="69"/>
      <c r="P31" s="67"/>
      <c r="Q31" s="67"/>
      <c r="R31" s="67"/>
      <c r="S31" s="68"/>
      <c r="T31" s="69"/>
      <c r="U31" s="67"/>
      <c r="V31" s="67"/>
      <c r="W31" s="67"/>
      <c r="X31" s="68"/>
      <c r="Y31" s="19">
        <v>48</v>
      </c>
      <c r="Z31" s="16" t="s">
        <v>15</v>
      </c>
      <c r="AA31" s="20">
        <v>49.9</v>
      </c>
      <c r="AB31" s="52"/>
      <c r="AC31" s="53"/>
      <c r="AD31" s="53"/>
      <c r="AE31" s="53"/>
      <c r="AF31" s="54"/>
      <c r="AG31" s="69"/>
      <c r="AH31" s="67"/>
      <c r="AI31" s="67"/>
      <c r="AJ31" s="67"/>
      <c r="AK31" s="68"/>
      <c r="AL31" s="69"/>
      <c r="AM31" s="67"/>
      <c r="AN31" s="67"/>
      <c r="AO31" s="67"/>
      <c r="AP31" s="68"/>
      <c r="AQ31" s="69"/>
      <c r="AR31" s="67"/>
      <c r="AS31" s="67"/>
      <c r="AT31" s="67"/>
      <c r="AU31" s="78"/>
      <c r="AV31" s="123">
        <f t="shared" si="1"/>
        <v>0</v>
      </c>
      <c r="AW31" s="124"/>
      <c r="AX31" s="123">
        <f t="shared" si="2"/>
        <v>0</v>
      </c>
      <c r="AY31" s="128"/>
      <c r="AZ31" s="129">
        <f t="shared" si="3"/>
        <v>0</v>
      </c>
      <c r="BA31" s="108"/>
      <c r="BB31" s="107">
        <f t="shared" si="4"/>
        <v>0</v>
      </c>
      <c r="BC31" s="108"/>
      <c r="BE31" s="9">
        <f ca="1" t="shared" si="7"/>
        <v>0</v>
      </c>
      <c r="BF31" s="10">
        <f ca="1" t="shared" si="8"/>
        <v>0</v>
      </c>
      <c r="BG31" s="48">
        <f t="shared" si="26"/>
        <v>0</v>
      </c>
      <c r="BH31" s="25">
        <f t="shared" si="5"/>
        <v>1</v>
      </c>
      <c r="BI31" s="45">
        <f t="shared" si="9"/>
        <v>41</v>
      </c>
      <c r="BJ31" s="9">
        <f ca="1" t="shared" si="27"/>
        <v>40</v>
      </c>
      <c r="BK31" s="25">
        <v>41</v>
      </c>
      <c r="BL31" s="14">
        <f ca="1" t="shared" si="28"/>
        <v>41.9</v>
      </c>
      <c r="BM31" s="44">
        <f t="shared" si="10"/>
        <v>0</v>
      </c>
      <c r="BN31" s="49">
        <f t="shared" si="11"/>
        <v>1</v>
      </c>
      <c r="BO31" s="49">
        <f>SUM($BN$15:BN31)*BN31</f>
        <v>17</v>
      </c>
      <c r="BP31" s="28" t="s">
        <v>44</v>
      </c>
      <c r="BR31" s="9">
        <f ca="1" t="shared" si="12"/>
        <v>0</v>
      </c>
      <c r="BS31" s="10">
        <f ca="1" t="shared" si="13"/>
        <v>0</v>
      </c>
      <c r="BT31" s="48">
        <f t="shared" si="14"/>
        <v>0</v>
      </c>
      <c r="BU31" s="49">
        <f t="shared" si="15"/>
        <v>1</v>
      </c>
      <c r="BV31" s="45">
        <f t="shared" si="16"/>
        <v>40</v>
      </c>
      <c r="BW31" s="9">
        <f ca="1" t="shared" si="17"/>
        <v>40</v>
      </c>
      <c r="BX31" s="25">
        <v>41</v>
      </c>
      <c r="BY31" s="14">
        <f ca="1" t="shared" si="29"/>
        <v>41.9</v>
      </c>
      <c r="BZ31" s="44">
        <f t="shared" si="18"/>
        <v>0</v>
      </c>
      <c r="CA31" s="49">
        <f t="shared" si="30"/>
        <v>1</v>
      </c>
      <c r="CB31" s="49">
        <f>SUM($CA$15:CA31)*CA31</f>
        <v>17</v>
      </c>
      <c r="CC31" s="28" t="s">
        <v>44</v>
      </c>
      <c r="CE31" s="9">
        <f ca="1" t="shared" si="19"/>
        <v>0</v>
      </c>
      <c r="CF31" s="10">
        <f ca="1" t="shared" si="20"/>
        <v>0</v>
      </c>
      <c r="CG31" s="48">
        <f t="shared" si="21"/>
        <v>0</v>
      </c>
      <c r="CH31" s="49">
        <f t="shared" si="22"/>
        <v>1</v>
      </c>
      <c r="CI31" s="45">
        <f t="shared" si="23"/>
        <v>40</v>
      </c>
      <c r="CJ31" s="9">
        <f ca="1" t="shared" si="31"/>
        <v>40</v>
      </c>
      <c r="CK31" s="25">
        <v>41</v>
      </c>
      <c r="CL31" s="14">
        <f ca="1" t="shared" si="32"/>
        <v>41.9</v>
      </c>
      <c r="CM31" s="44">
        <f t="shared" si="24"/>
        <v>0</v>
      </c>
      <c r="CN31" s="49">
        <f t="shared" si="25"/>
        <v>1</v>
      </c>
      <c r="CO31" s="49">
        <f>SUM($CN$15:CN31)*CN31</f>
        <v>17</v>
      </c>
      <c r="CP31" s="28" t="s">
        <v>44</v>
      </c>
    </row>
    <row r="32" spans="1:94" s="6" customFormat="1" ht="12.75" customHeight="1">
      <c r="A32" s="123">
        <f t="shared" si="0"/>
        <v>0</v>
      </c>
      <c r="B32" s="124"/>
      <c r="C32" s="123">
        <f t="shared" si="6"/>
        <v>0</v>
      </c>
      <c r="D32" s="124"/>
      <c r="E32" s="69"/>
      <c r="F32" s="67"/>
      <c r="G32" s="67"/>
      <c r="H32" s="67"/>
      <c r="I32" s="68"/>
      <c r="J32" s="69"/>
      <c r="K32" s="67"/>
      <c r="L32" s="67"/>
      <c r="M32" s="67"/>
      <c r="N32" s="68"/>
      <c r="O32" s="69"/>
      <c r="P32" s="67"/>
      <c r="Q32" s="67"/>
      <c r="R32" s="67"/>
      <c r="S32" s="68"/>
      <c r="T32" s="69"/>
      <c r="U32" s="67"/>
      <c r="V32" s="67"/>
      <c r="W32" s="67"/>
      <c r="X32" s="68"/>
      <c r="Y32" s="19">
        <v>46</v>
      </c>
      <c r="Z32" s="16" t="s">
        <v>15</v>
      </c>
      <c r="AA32" s="20">
        <v>47.9</v>
      </c>
      <c r="AB32" s="52"/>
      <c r="AC32" s="53"/>
      <c r="AD32" s="53"/>
      <c r="AE32" s="53"/>
      <c r="AF32" s="54"/>
      <c r="AG32" s="52"/>
      <c r="AH32" s="53"/>
      <c r="AI32" s="53"/>
      <c r="AJ32" s="53"/>
      <c r="AK32" s="54"/>
      <c r="AL32" s="52"/>
      <c r="AM32" s="53"/>
      <c r="AN32" s="53"/>
      <c r="AO32" s="53"/>
      <c r="AP32" s="54"/>
      <c r="AQ32" s="52"/>
      <c r="AR32" s="67"/>
      <c r="AS32" s="67"/>
      <c r="AT32" s="67"/>
      <c r="AU32" s="78"/>
      <c r="AV32" s="123">
        <f t="shared" si="1"/>
        <v>0</v>
      </c>
      <c r="AW32" s="124"/>
      <c r="AX32" s="123">
        <f t="shared" si="2"/>
        <v>0</v>
      </c>
      <c r="AY32" s="128"/>
      <c r="AZ32" s="129">
        <f t="shared" si="3"/>
        <v>0</v>
      </c>
      <c r="BA32" s="108"/>
      <c r="BB32" s="107">
        <f t="shared" si="4"/>
        <v>0</v>
      </c>
      <c r="BC32" s="108"/>
      <c r="BE32" s="9">
        <f ca="1" t="shared" si="7"/>
        <v>0</v>
      </c>
      <c r="BF32" s="10">
        <f ca="1" t="shared" si="8"/>
        <v>0</v>
      </c>
      <c r="BG32" s="48">
        <f t="shared" si="26"/>
        <v>0</v>
      </c>
      <c r="BH32" s="25">
        <f t="shared" si="5"/>
        <v>1</v>
      </c>
      <c r="BI32" s="45">
        <f t="shared" si="9"/>
        <v>43</v>
      </c>
      <c r="BJ32" s="9">
        <f ca="1" t="shared" si="27"/>
        <v>42</v>
      </c>
      <c r="BK32" s="25">
        <v>43</v>
      </c>
      <c r="BL32" s="14">
        <f ca="1" t="shared" si="28"/>
        <v>43.9</v>
      </c>
      <c r="BM32" s="44">
        <f t="shared" si="10"/>
        <v>0</v>
      </c>
      <c r="BN32" s="49">
        <f t="shared" si="11"/>
        <v>1</v>
      </c>
      <c r="BO32" s="49">
        <f>SUM($BN$15:BN32)*BN32</f>
        <v>18</v>
      </c>
      <c r="BP32" s="28" t="s">
        <v>45</v>
      </c>
      <c r="BR32" s="9">
        <f ca="1" t="shared" si="12"/>
        <v>0</v>
      </c>
      <c r="BS32" s="10">
        <f ca="1" t="shared" si="13"/>
        <v>0</v>
      </c>
      <c r="BT32" s="48">
        <f t="shared" si="14"/>
        <v>0</v>
      </c>
      <c r="BU32" s="49">
        <f t="shared" si="15"/>
        <v>1</v>
      </c>
      <c r="BV32" s="45">
        <f t="shared" si="16"/>
        <v>42</v>
      </c>
      <c r="BW32" s="9">
        <f ca="1" t="shared" si="17"/>
        <v>42</v>
      </c>
      <c r="BX32" s="25">
        <v>43</v>
      </c>
      <c r="BY32" s="14">
        <f ca="1" t="shared" si="29"/>
        <v>43.9</v>
      </c>
      <c r="BZ32" s="44">
        <f t="shared" si="18"/>
        <v>0</v>
      </c>
      <c r="CA32" s="49">
        <f t="shared" si="30"/>
        <v>1</v>
      </c>
      <c r="CB32" s="49">
        <f>SUM($CA$15:CA32)*CA32</f>
        <v>18</v>
      </c>
      <c r="CC32" s="28" t="s">
        <v>45</v>
      </c>
      <c r="CE32" s="9">
        <f ca="1" t="shared" si="19"/>
        <v>0</v>
      </c>
      <c r="CF32" s="10">
        <f ca="1" t="shared" si="20"/>
        <v>0</v>
      </c>
      <c r="CG32" s="48">
        <f t="shared" si="21"/>
        <v>0</v>
      </c>
      <c r="CH32" s="49">
        <f t="shared" si="22"/>
        <v>1</v>
      </c>
      <c r="CI32" s="45">
        <f t="shared" si="23"/>
        <v>42</v>
      </c>
      <c r="CJ32" s="9">
        <f ca="1" t="shared" si="31"/>
        <v>42</v>
      </c>
      <c r="CK32" s="25">
        <v>43</v>
      </c>
      <c r="CL32" s="14">
        <f ca="1" t="shared" si="32"/>
        <v>43.9</v>
      </c>
      <c r="CM32" s="44">
        <f t="shared" si="24"/>
        <v>0</v>
      </c>
      <c r="CN32" s="49">
        <f t="shared" si="25"/>
        <v>1</v>
      </c>
      <c r="CO32" s="49">
        <f>SUM($CN$15:CN32)*CN32</f>
        <v>18</v>
      </c>
      <c r="CP32" s="28" t="s">
        <v>45</v>
      </c>
    </row>
    <row r="33" spans="1:94" s="3" customFormat="1" ht="12.75" customHeight="1">
      <c r="A33" s="123">
        <f t="shared" si="0"/>
        <v>0</v>
      </c>
      <c r="B33" s="124"/>
      <c r="C33" s="123">
        <f t="shared" si="6"/>
        <v>0</v>
      </c>
      <c r="D33" s="124"/>
      <c r="E33" s="69"/>
      <c r="F33" s="67"/>
      <c r="G33" s="67"/>
      <c r="H33" s="67"/>
      <c r="I33" s="54"/>
      <c r="J33" s="52"/>
      <c r="K33" s="53"/>
      <c r="L33" s="53"/>
      <c r="M33" s="53"/>
      <c r="N33" s="54"/>
      <c r="O33" s="52"/>
      <c r="P33" s="53"/>
      <c r="Q33" s="53"/>
      <c r="R33" s="53"/>
      <c r="S33" s="54"/>
      <c r="T33" s="52"/>
      <c r="U33" s="53"/>
      <c r="V33" s="53"/>
      <c r="W33" s="53"/>
      <c r="X33" s="54"/>
      <c r="Y33" s="19">
        <v>44</v>
      </c>
      <c r="Z33" s="16" t="s">
        <v>15</v>
      </c>
      <c r="AA33" s="20">
        <v>45.9</v>
      </c>
      <c r="AB33" s="52"/>
      <c r="AC33" s="53"/>
      <c r="AD33" s="53"/>
      <c r="AE33" s="53"/>
      <c r="AF33" s="54"/>
      <c r="AG33" s="52"/>
      <c r="AH33" s="53"/>
      <c r="AI33" s="53"/>
      <c r="AJ33" s="53"/>
      <c r="AK33" s="54"/>
      <c r="AL33" s="52"/>
      <c r="AM33" s="53"/>
      <c r="AN33" s="53"/>
      <c r="AO33" s="53"/>
      <c r="AP33" s="54"/>
      <c r="AQ33" s="52"/>
      <c r="AR33" s="53"/>
      <c r="AS33" s="53"/>
      <c r="AT33" s="53"/>
      <c r="AU33" s="75"/>
      <c r="AV33" s="123">
        <f t="shared" si="1"/>
        <v>0</v>
      </c>
      <c r="AW33" s="124"/>
      <c r="AX33" s="123">
        <f t="shared" si="2"/>
        <v>0</v>
      </c>
      <c r="AY33" s="128"/>
      <c r="AZ33" s="129">
        <f t="shared" si="3"/>
        <v>0</v>
      </c>
      <c r="BA33" s="108"/>
      <c r="BB33" s="107">
        <f t="shared" si="4"/>
        <v>0</v>
      </c>
      <c r="BC33" s="108"/>
      <c r="BE33" s="9">
        <f ca="1" t="shared" si="7"/>
        <v>0</v>
      </c>
      <c r="BF33" s="10">
        <f ca="1" t="shared" si="8"/>
        <v>0</v>
      </c>
      <c r="BG33" s="48">
        <f t="shared" si="26"/>
        <v>0</v>
      </c>
      <c r="BH33" s="25">
        <f t="shared" si="5"/>
        <v>1</v>
      </c>
      <c r="BI33" s="45">
        <f t="shared" si="9"/>
        <v>45</v>
      </c>
      <c r="BJ33" s="9">
        <f ca="1" t="shared" si="27"/>
        <v>44</v>
      </c>
      <c r="BK33" s="25">
        <v>45</v>
      </c>
      <c r="BL33" s="14">
        <f ca="1" t="shared" si="28"/>
        <v>45.9</v>
      </c>
      <c r="BM33" s="44">
        <f t="shared" si="10"/>
        <v>0</v>
      </c>
      <c r="BN33" s="49">
        <f t="shared" si="11"/>
        <v>1</v>
      </c>
      <c r="BO33" s="49">
        <f>SUM($BN$15:BN33)*BN33</f>
        <v>19</v>
      </c>
      <c r="BP33" s="28" t="s">
        <v>46</v>
      </c>
      <c r="BQ33" s="6"/>
      <c r="BR33" s="9">
        <f ca="1" t="shared" si="12"/>
        <v>0</v>
      </c>
      <c r="BS33" s="10">
        <f ca="1" t="shared" si="13"/>
        <v>0</v>
      </c>
      <c r="BT33" s="48">
        <f t="shared" si="14"/>
        <v>0</v>
      </c>
      <c r="BU33" s="49">
        <f t="shared" si="15"/>
        <v>1</v>
      </c>
      <c r="BV33" s="45">
        <f t="shared" si="16"/>
        <v>44</v>
      </c>
      <c r="BW33" s="9">
        <f ca="1" t="shared" si="17"/>
        <v>44</v>
      </c>
      <c r="BX33" s="25">
        <v>45</v>
      </c>
      <c r="BY33" s="14">
        <f ca="1" t="shared" si="29"/>
        <v>45.9</v>
      </c>
      <c r="BZ33" s="44">
        <f t="shared" si="18"/>
        <v>0</v>
      </c>
      <c r="CA33" s="49">
        <f t="shared" si="30"/>
        <v>1</v>
      </c>
      <c r="CB33" s="49">
        <f>SUM($CA$15:CA33)*CA33</f>
        <v>19</v>
      </c>
      <c r="CC33" s="28" t="s">
        <v>46</v>
      </c>
      <c r="CD33" s="6"/>
      <c r="CE33" s="9">
        <f ca="1" t="shared" si="19"/>
        <v>0</v>
      </c>
      <c r="CF33" s="10">
        <f ca="1" t="shared" si="20"/>
        <v>0</v>
      </c>
      <c r="CG33" s="48">
        <f t="shared" si="21"/>
        <v>0</v>
      </c>
      <c r="CH33" s="49">
        <f t="shared" si="22"/>
        <v>1</v>
      </c>
      <c r="CI33" s="45">
        <f t="shared" si="23"/>
        <v>44</v>
      </c>
      <c r="CJ33" s="9">
        <f ca="1" t="shared" si="31"/>
        <v>44</v>
      </c>
      <c r="CK33" s="25">
        <v>45</v>
      </c>
      <c r="CL33" s="14">
        <f ca="1" t="shared" si="32"/>
        <v>45.9</v>
      </c>
      <c r="CM33" s="44">
        <f t="shared" si="24"/>
        <v>0</v>
      </c>
      <c r="CN33" s="49">
        <f t="shared" si="25"/>
        <v>1</v>
      </c>
      <c r="CO33" s="49">
        <f>SUM($CN$15:CN33)*CN33</f>
        <v>19</v>
      </c>
      <c r="CP33" s="28" t="s">
        <v>46</v>
      </c>
    </row>
    <row r="34" spans="1:94" s="3" customFormat="1" ht="12.75" customHeight="1">
      <c r="A34" s="123">
        <f t="shared" si="0"/>
        <v>0</v>
      </c>
      <c r="B34" s="124"/>
      <c r="C34" s="123">
        <f t="shared" si="6"/>
        <v>0</v>
      </c>
      <c r="D34" s="124"/>
      <c r="E34" s="69"/>
      <c r="F34" s="67"/>
      <c r="G34" s="67"/>
      <c r="H34" s="67"/>
      <c r="I34" s="54"/>
      <c r="J34" s="52"/>
      <c r="K34" s="53"/>
      <c r="L34" s="53"/>
      <c r="M34" s="53"/>
      <c r="N34" s="54"/>
      <c r="O34" s="52"/>
      <c r="P34" s="53"/>
      <c r="Q34" s="53"/>
      <c r="R34" s="53"/>
      <c r="S34" s="54"/>
      <c r="T34" s="52"/>
      <c r="U34" s="53"/>
      <c r="V34" s="53"/>
      <c r="W34" s="53"/>
      <c r="X34" s="54"/>
      <c r="Y34" s="19">
        <v>42</v>
      </c>
      <c r="Z34" s="16" t="s">
        <v>15</v>
      </c>
      <c r="AA34" s="20">
        <v>43.9</v>
      </c>
      <c r="AB34" s="52"/>
      <c r="AC34" s="53"/>
      <c r="AD34" s="53"/>
      <c r="AE34" s="53"/>
      <c r="AF34" s="54"/>
      <c r="AG34" s="52"/>
      <c r="AH34" s="53"/>
      <c r="AI34" s="53"/>
      <c r="AJ34" s="53"/>
      <c r="AK34" s="54"/>
      <c r="AL34" s="52"/>
      <c r="AM34" s="53"/>
      <c r="AN34" s="53"/>
      <c r="AO34" s="53"/>
      <c r="AP34" s="54"/>
      <c r="AQ34" s="52"/>
      <c r="AR34" s="53"/>
      <c r="AS34" s="53"/>
      <c r="AT34" s="53"/>
      <c r="AU34" s="75"/>
      <c r="AV34" s="123">
        <f t="shared" si="1"/>
        <v>0</v>
      </c>
      <c r="AW34" s="124"/>
      <c r="AX34" s="123">
        <f t="shared" si="2"/>
        <v>0</v>
      </c>
      <c r="AY34" s="128"/>
      <c r="AZ34" s="129">
        <f t="shared" si="3"/>
        <v>0</v>
      </c>
      <c r="BA34" s="108"/>
      <c r="BB34" s="107">
        <f t="shared" si="4"/>
        <v>0</v>
      </c>
      <c r="BC34" s="108"/>
      <c r="BE34" s="9">
        <f ca="1" t="shared" si="7"/>
        <v>0</v>
      </c>
      <c r="BF34" s="10">
        <f ca="1" t="shared" si="8"/>
        <v>0</v>
      </c>
      <c r="BG34" s="48">
        <f t="shared" si="26"/>
        <v>0</v>
      </c>
      <c r="BH34" s="25">
        <f t="shared" si="5"/>
        <v>1</v>
      </c>
      <c r="BI34" s="45">
        <f t="shared" si="9"/>
        <v>47</v>
      </c>
      <c r="BJ34" s="9">
        <f ca="1" t="shared" si="27"/>
        <v>46</v>
      </c>
      <c r="BK34" s="25">
        <v>47</v>
      </c>
      <c r="BL34" s="14">
        <f ca="1" t="shared" si="28"/>
        <v>47.9</v>
      </c>
      <c r="BM34" s="44">
        <f t="shared" si="10"/>
        <v>0</v>
      </c>
      <c r="BN34" s="49">
        <f t="shared" si="11"/>
        <v>1</v>
      </c>
      <c r="BO34" s="49">
        <f>SUM($BN$15:BN34)*BN34</f>
        <v>20</v>
      </c>
      <c r="BP34" s="28" t="s">
        <v>47</v>
      </c>
      <c r="BQ34" s="6"/>
      <c r="BR34" s="9">
        <f ca="1" t="shared" si="12"/>
        <v>0</v>
      </c>
      <c r="BS34" s="10">
        <f ca="1" t="shared" si="13"/>
        <v>0</v>
      </c>
      <c r="BT34" s="48">
        <f t="shared" si="14"/>
        <v>0</v>
      </c>
      <c r="BU34" s="49">
        <f t="shared" si="15"/>
        <v>1</v>
      </c>
      <c r="BV34" s="45">
        <f t="shared" si="16"/>
        <v>46</v>
      </c>
      <c r="BW34" s="9">
        <f ca="1" t="shared" si="17"/>
        <v>46</v>
      </c>
      <c r="BX34" s="25">
        <v>47</v>
      </c>
      <c r="BY34" s="14">
        <f ca="1" t="shared" si="29"/>
        <v>47.9</v>
      </c>
      <c r="BZ34" s="44">
        <f t="shared" si="18"/>
        <v>0</v>
      </c>
      <c r="CA34" s="49">
        <f t="shared" si="30"/>
        <v>1</v>
      </c>
      <c r="CB34" s="49">
        <f>SUM($CA$15:CA34)*CA34</f>
        <v>20</v>
      </c>
      <c r="CC34" s="28" t="s">
        <v>47</v>
      </c>
      <c r="CD34" s="6"/>
      <c r="CE34" s="9">
        <f ca="1" t="shared" si="19"/>
        <v>0</v>
      </c>
      <c r="CF34" s="10">
        <f ca="1" t="shared" si="20"/>
        <v>0</v>
      </c>
      <c r="CG34" s="48">
        <f t="shared" si="21"/>
        <v>0</v>
      </c>
      <c r="CH34" s="49">
        <f t="shared" si="22"/>
        <v>1</v>
      </c>
      <c r="CI34" s="45">
        <f t="shared" si="23"/>
        <v>46</v>
      </c>
      <c r="CJ34" s="9">
        <f ca="1" t="shared" si="31"/>
        <v>46</v>
      </c>
      <c r="CK34" s="25">
        <v>47</v>
      </c>
      <c r="CL34" s="14">
        <f ca="1" t="shared" si="32"/>
        <v>47.9</v>
      </c>
      <c r="CM34" s="44">
        <f t="shared" si="24"/>
        <v>0</v>
      </c>
      <c r="CN34" s="49">
        <f t="shared" si="25"/>
        <v>1</v>
      </c>
      <c r="CO34" s="49">
        <f>SUM($CN$15:CN34)*CN34</f>
        <v>20</v>
      </c>
      <c r="CP34" s="28" t="s">
        <v>47</v>
      </c>
    </row>
    <row r="35" spans="1:94" s="3" customFormat="1" ht="12.75" customHeight="1">
      <c r="A35" s="123">
        <f t="shared" si="0"/>
        <v>0</v>
      </c>
      <c r="B35" s="124"/>
      <c r="C35" s="123">
        <f t="shared" si="6"/>
        <v>0</v>
      </c>
      <c r="D35" s="124"/>
      <c r="E35" s="69"/>
      <c r="F35" s="67"/>
      <c r="G35" s="67"/>
      <c r="H35" s="67"/>
      <c r="I35" s="54"/>
      <c r="J35" s="52"/>
      <c r="K35" s="53"/>
      <c r="L35" s="53"/>
      <c r="M35" s="53"/>
      <c r="N35" s="54"/>
      <c r="O35" s="52"/>
      <c r="P35" s="53"/>
      <c r="Q35" s="53"/>
      <c r="R35" s="53"/>
      <c r="S35" s="54"/>
      <c r="T35" s="52"/>
      <c r="U35" s="53"/>
      <c r="V35" s="53"/>
      <c r="W35" s="53"/>
      <c r="X35" s="54"/>
      <c r="Y35" s="19">
        <v>40</v>
      </c>
      <c r="Z35" s="16" t="s">
        <v>15</v>
      </c>
      <c r="AA35" s="20">
        <v>41.9</v>
      </c>
      <c r="AB35" s="52"/>
      <c r="AC35" s="53"/>
      <c r="AD35" s="53"/>
      <c r="AE35" s="53"/>
      <c r="AF35" s="54"/>
      <c r="AG35" s="52"/>
      <c r="AH35" s="53"/>
      <c r="AI35" s="53"/>
      <c r="AJ35" s="53"/>
      <c r="AK35" s="54"/>
      <c r="AL35" s="52"/>
      <c r="AM35" s="53"/>
      <c r="AN35" s="53"/>
      <c r="AO35" s="53"/>
      <c r="AP35" s="54"/>
      <c r="AQ35" s="52"/>
      <c r="AR35" s="53"/>
      <c r="AS35" s="53"/>
      <c r="AT35" s="53"/>
      <c r="AU35" s="54"/>
      <c r="AV35" s="123">
        <f t="shared" si="1"/>
        <v>0</v>
      </c>
      <c r="AW35" s="124"/>
      <c r="AX35" s="123">
        <f t="shared" si="2"/>
        <v>0</v>
      </c>
      <c r="AY35" s="128"/>
      <c r="AZ35" s="129">
        <f t="shared" si="3"/>
        <v>0</v>
      </c>
      <c r="BA35" s="108"/>
      <c r="BB35" s="107">
        <f t="shared" si="4"/>
        <v>0</v>
      </c>
      <c r="BC35" s="108"/>
      <c r="BE35" s="9">
        <f ca="1" t="shared" si="7"/>
        <v>0</v>
      </c>
      <c r="BF35" s="10">
        <f ca="1" t="shared" si="8"/>
        <v>0</v>
      </c>
      <c r="BG35" s="48">
        <f t="shared" si="26"/>
        <v>0</v>
      </c>
      <c r="BH35" s="25">
        <f t="shared" si="5"/>
        <v>1</v>
      </c>
      <c r="BI35" s="45">
        <f t="shared" si="9"/>
        <v>49</v>
      </c>
      <c r="BJ35" s="9">
        <f ca="1" t="shared" si="27"/>
        <v>48</v>
      </c>
      <c r="BK35" s="25">
        <v>49</v>
      </c>
      <c r="BL35" s="14">
        <f ca="1" t="shared" si="28"/>
        <v>49.9</v>
      </c>
      <c r="BM35" s="44">
        <f t="shared" si="10"/>
        <v>0</v>
      </c>
      <c r="BN35" s="49">
        <f t="shared" si="11"/>
        <v>1</v>
      </c>
      <c r="BO35" s="49">
        <f>SUM($BN$15:BN35)*BN35</f>
        <v>21</v>
      </c>
      <c r="BP35" s="28" t="s">
        <v>48</v>
      </c>
      <c r="BQ35" s="6"/>
      <c r="BR35" s="9">
        <f ca="1" t="shared" si="12"/>
        <v>0</v>
      </c>
      <c r="BS35" s="10">
        <f ca="1" t="shared" si="13"/>
        <v>0</v>
      </c>
      <c r="BT35" s="48">
        <f t="shared" si="14"/>
        <v>0</v>
      </c>
      <c r="BU35" s="49">
        <f t="shared" si="15"/>
        <v>1</v>
      </c>
      <c r="BV35" s="45">
        <f t="shared" si="16"/>
        <v>48</v>
      </c>
      <c r="BW35" s="9">
        <f ca="1" t="shared" si="17"/>
        <v>48</v>
      </c>
      <c r="BX35" s="25">
        <v>49</v>
      </c>
      <c r="BY35" s="14">
        <f ca="1" t="shared" si="29"/>
        <v>49.9</v>
      </c>
      <c r="BZ35" s="44">
        <f t="shared" si="18"/>
        <v>0</v>
      </c>
      <c r="CA35" s="49">
        <f t="shared" si="30"/>
        <v>1</v>
      </c>
      <c r="CB35" s="49">
        <f>SUM($CA$15:CA35)*CA35</f>
        <v>21</v>
      </c>
      <c r="CC35" s="28" t="s">
        <v>48</v>
      </c>
      <c r="CD35" s="6"/>
      <c r="CE35" s="9">
        <f ca="1" t="shared" si="19"/>
        <v>0</v>
      </c>
      <c r="CF35" s="10">
        <f ca="1" t="shared" si="20"/>
        <v>0</v>
      </c>
      <c r="CG35" s="48">
        <f t="shared" si="21"/>
        <v>0</v>
      </c>
      <c r="CH35" s="49">
        <f t="shared" si="22"/>
        <v>1</v>
      </c>
      <c r="CI35" s="45">
        <f t="shared" si="23"/>
        <v>48</v>
      </c>
      <c r="CJ35" s="9">
        <f ca="1" t="shared" si="31"/>
        <v>48</v>
      </c>
      <c r="CK35" s="25">
        <v>49</v>
      </c>
      <c r="CL35" s="14">
        <f ca="1" t="shared" si="32"/>
        <v>49.9</v>
      </c>
      <c r="CM35" s="44">
        <f t="shared" si="24"/>
        <v>0</v>
      </c>
      <c r="CN35" s="49">
        <f t="shared" si="25"/>
        <v>1</v>
      </c>
      <c r="CO35" s="49">
        <f>SUM($CN$15:CN35)*CN35</f>
        <v>21</v>
      </c>
      <c r="CP35" s="28" t="s">
        <v>48</v>
      </c>
    </row>
    <row r="36" spans="1:94" s="3" customFormat="1" ht="12.75" customHeight="1">
      <c r="A36" s="123">
        <f t="shared" si="0"/>
        <v>0</v>
      </c>
      <c r="B36" s="124"/>
      <c r="C36" s="123">
        <f t="shared" si="6"/>
        <v>0</v>
      </c>
      <c r="D36" s="124"/>
      <c r="E36" s="52"/>
      <c r="F36" s="53"/>
      <c r="G36" s="53"/>
      <c r="H36" s="67"/>
      <c r="I36" s="54"/>
      <c r="J36" s="52"/>
      <c r="K36" s="53"/>
      <c r="L36" s="53"/>
      <c r="M36" s="53"/>
      <c r="N36" s="54"/>
      <c r="O36" s="52"/>
      <c r="P36" s="53"/>
      <c r="Q36" s="53"/>
      <c r="R36" s="53"/>
      <c r="S36" s="54"/>
      <c r="T36" s="52"/>
      <c r="U36" s="53"/>
      <c r="V36" s="53"/>
      <c r="W36" s="53"/>
      <c r="X36" s="54"/>
      <c r="Y36" s="19">
        <v>38</v>
      </c>
      <c r="Z36" s="16" t="s">
        <v>15</v>
      </c>
      <c r="AA36" s="20">
        <v>39.9</v>
      </c>
      <c r="AB36" s="52"/>
      <c r="AC36" s="53"/>
      <c r="AD36" s="53"/>
      <c r="AE36" s="53"/>
      <c r="AF36" s="54"/>
      <c r="AG36" s="52"/>
      <c r="AH36" s="53"/>
      <c r="AI36" s="53"/>
      <c r="AJ36" s="53"/>
      <c r="AK36" s="54"/>
      <c r="AL36" s="52"/>
      <c r="AM36" s="53"/>
      <c r="AN36" s="53"/>
      <c r="AO36" s="53"/>
      <c r="AP36" s="54"/>
      <c r="AQ36" s="52"/>
      <c r="AR36" s="53"/>
      <c r="AS36" s="53"/>
      <c r="AT36" s="53"/>
      <c r="AU36" s="75"/>
      <c r="AV36" s="123">
        <f t="shared" si="1"/>
        <v>0</v>
      </c>
      <c r="AW36" s="124"/>
      <c r="AX36" s="123">
        <f t="shared" si="2"/>
        <v>0</v>
      </c>
      <c r="AY36" s="128"/>
      <c r="AZ36" s="129">
        <f t="shared" si="3"/>
        <v>0</v>
      </c>
      <c r="BA36" s="108"/>
      <c r="BB36" s="107">
        <f t="shared" si="4"/>
        <v>0</v>
      </c>
      <c r="BC36" s="108"/>
      <c r="BE36" s="9">
        <f ca="1" t="shared" si="7"/>
        <v>0</v>
      </c>
      <c r="BF36" s="10">
        <f ca="1" t="shared" si="8"/>
        <v>0</v>
      </c>
      <c r="BG36" s="48">
        <f t="shared" si="26"/>
        <v>0</v>
      </c>
      <c r="BH36" s="25">
        <f t="shared" si="5"/>
        <v>1</v>
      </c>
      <c r="BI36" s="45">
        <f t="shared" si="9"/>
        <v>51</v>
      </c>
      <c r="BJ36" s="9">
        <f ca="1" t="shared" si="27"/>
        <v>50</v>
      </c>
      <c r="BK36" s="25">
        <v>51</v>
      </c>
      <c r="BL36" s="14">
        <f ca="1" t="shared" si="28"/>
        <v>51.9</v>
      </c>
      <c r="BM36" s="44">
        <f t="shared" si="10"/>
        <v>0</v>
      </c>
      <c r="BN36" s="49">
        <f t="shared" si="11"/>
        <v>1</v>
      </c>
      <c r="BO36" s="49">
        <f>SUM($BN$15:BN36)*BN36</f>
        <v>22</v>
      </c>
      <c r="BP36" s="28" t="s">
        <v>49</v>
      </c>
      <c r="BQ36" s="6"/>
      <c r="BR36" s="9">
        <f ca="1" t="shared" si="12"/>
        <v>0</v>
      </c>
      <c r="BS36" s="10">
        <f ca="1" t="shared" si="13"/>
        <v>0</v>
      </c>
      <c r="BT36" s="48">
        <f t="shared" si="14"/>
        <v>0</v>
      </c>
      <c r="BU36" s="49">
        <f t="shared" si="15"/>
        <v>1</v>
      </c>
      <c r="BV36" s="45">
        <f t="shared" si="16"/>
        <v>50</v>
      </c>
      <c r="BW36" s="9">
        <f ca="1" t="shared" si="17"/>
        <v>50</v>
      </c>
      <c r="BX36" s="25">
        <v>51</v>
      </c>
      <c r="BY36" s="14">
        <f ca="1" t="shared" si="29"/>
        <v>51.9</v>
      </c>
      <c r="BZ36" s="44">
        <f t="shared" si="18"/>
        <v>0</v>
      </c>
      <c r="CA36" s="49">
        <f t="shared" si="30"/>
        <v>1</v>
      </c>
      <c r="CB36" s="49">
        <f>SUM($CA$15:CA36)*CA36</f>
        <v>22</v>
      </c>
      <c r="CC36" s="28" t="s">
        <v>49</v>
      </c>
      <c r="CD36" s="6"/>
      <c r="CE36" s="9">
        <f ca="1" t="shared" si="19"/>
        <v>0</v>
      </c>
      <c r="CF36" s="10">
        <f ca="1" t="shared" si="20"/>
        <v>0</v>
      </c>
      <c r="CG36" s="48">
        <f t="shared" si="21"/>
        <v>0</v>
      </c>
      <c r="CH36" s="49">
        <f t="shared" si="22"/>
        <v>1</v>
      </c>
      <c r="CI36" s="45">
        <f t="shared" si="23"/>
        <v>50</v>
      </c>
      <c r="CJ36" s="9">
        <f ca="1" t="shared" si="31"/>
        <v>50</v>
      </c>
      <c r="CK36" s="25">
        <v>51</v>
      </c>
      <c r="CL36" s="14">
        <f ca="1" t="shared" si="32"/>
        <v>51.9</v>
      </c>
      <c r="CM36" s="44">
        <f t="shared" si="24"/>
        <v>0</v>
      </c>
      <c r="CN36" s="49">
        <f t="shared" si="25"/>
        <v>1</v>
      </c>
      <c r="CO36" s="49">
        <f>SUM($CN$15:CN36)*CN36</f>
        <v>22</v>
      </c>
      <c r="CP36" s="28" t="s">
        <v>49</v>
      </c>
    </row>
    <row r="37" spans="1:94" s="3" customFormat="1" ht="12.75" customHeight="1">
      <c r="A37" s="123">
        <f t="shared" si="0"/>
        <v>0</v>
      </c>
      <c r="B37" s="124"/>
      <c r="C37" s="123">
        <f t="shared" si="6"/>
        <v>0</v>
      </c>
      <c r="D37" s="124"/>
      <c r="E37" s="52"/>
      <c r="F37" s="53"/>
      <c r="G37" s="53"/>
      <c r="H37" s="53"/>
      <c r="I37" s="54"/>
      <c r="J37" s="52"/>
      <c r="K37" s="53"/>
      <c r="L37" s="53"/>
      <c r="M37" s="53"/>
      <c r="N37" s="54"/>
      <c r="O37" s="52"/>
      <c r="P37" s="53"/>
      <c r="Q37" s="53"/>
      <c r="R37" s="53"/>
      <c r="S37" s="54"/>
      <c r="T37" s="52"/>
      <c r="U37" s="53"/>
      <c r="V37" s="53"/>
      <c r="W37" s="53"/>
      <c r="X37" s="54"/>
      <c r="Y37" s="19">
        <v>36</v>
      </c>
      <c r="Z37" s="16" t="s">
        <v>15</v>
      </c>
      <c r="AA37" s="20">
        <v>37.9</v>
      </c>
      <c r="AB37" s="52"/>
      <c r="AC37" s="53"/>
      <c r="AD37" s="53"/>
      <c r="AE37" s="53"/>
      <c r="AF37" s="54"/>
      <c r="AG37" s="52"/>
      <c r="AH37" s="53"/>
      <c r="AI37" s="53"/>
      <c r="AJ37" s="53"/>
      <c r="AK37" s="54"/>
      <c r="AL37" s="52"/>
      <c r="AM37" s="53"/>
      <c r="AN37" s="53"/>
      <c r="AO37" s="53"/>
      <c r="AP37" s="54"/>
      <c r="AQ37" s="52"/>
      <c r="AR37" s="53"/>
      <c r="AS37" s="53"/>
      <c r="AT37" s="53"/>
      <c r="AU37" s="54"/>
      <c r="AV37" s="123">
        <f t="shared" si="1"/>
        <v>0</v>
      </c>
      <c r="AW37" s="124"/>
      <c r="AX37" s="123">
        <f t="shared" si="2"/>
        <v>0</v>
      </c>
      <c r="AY37" s="128"/>
      <c r="AZ37" s="129">
        <f t="shared" si="3"/>
        <v>0</v>
      </c>
      <c r="BA37" s="108"/>
      <c r="BB37" s="107">
        <f t="shared" si="4"/>
        <v>0</v>
      </c>
      <c r="BC37" s="108"/>
      <c r="BE37" s="9">
        <f ca="1" t="shared" si="7"/>
        <v>0</v>
      </c>
      <c r="BF37" s="10">
        <f ca="1" t="shared" si="8"/>
        <v>0</v>
      </c>
      <c r="BG37" s="48">
        <f t="shared" si="26"/>
        <v>0</v>
      </c>
      <c r="BH37" s="25">
        <f t="shared" si="5"/>
        <v>1</v>
      </c>
      <c r="BI37" s="45">
        <f t="shared" si="9"/>
        <v>53</v>
      </c>
      <c r="BJ37" s="9">
        <f ca="1" t="shared" si="27"/>
        <v>52</v>
      </c>
      <c r="BK37" s="25">
        <v>53</v>
      </c>
      <c r="BL37" s="14">
        <f ca="1" t="shared" si="28"/>
        <v>53.9</v>
      </c>
      <c r="BM37" s="44">
        <f t="shared" si="10"/>
        <v>0</v>
      </c>
      <c r="BN37" s="49">
        <f t="shared" si="11"/>
        <v>1</v>
      </c>
      <c r="BO37" s="49">
        <f>SUM($BN$15:BN37)*BN37</f>
        <v>23</v>
      </c>
      <c r="BP37" s="28" t="s">
        <v>50</v>
      </c>
      <c r="BQ37" s="6"/>
      <c r="BR37" s="9">
        <f ca="1" t="shared" si="12"/>
        <v>0</v>
      </c>
      <c r="BS37" s="10">
        <f ca="1" t="shared" si="13"/>
        <v>0</v>
      </c>
      <c r="BT37" s="48">
        <f t="shared" si="14"/>
        <v>0</v>
      </c>
      <c r="BU37" s="49">
        <f t="shared" si="15"/>
        <v>1</v>
      </c>
      <c r="BV37" s="45">
        <f t="shared" si="16"/>
        <v>52</v>
      </c>
      <c r="BW37" s="9">
        <f ca="1" t="shared" si="17"/>
        <v>52</v>
      </c>
      <c r="BX37" s="25">
        <v>53</v>
      </c>
      <c r="BY37" s="14">
        <f ca="1" t="shared" si="29"/>
        <v>53.9</v>
      </c>
      <c r="BZ37" s="44">
        <f t="shared" si="18"/>
        <v>0</v>
      </c>
      <c r="CA37" s="49">
        <f t="shared" si="30"/>
        <v>1</v>
      </c>
      <c r="CB37" s="49">
        <f>SUM($CA$15:CA37)*CA37</f>
        <v>23</v>
      </c>
      <c r="CC37" s="28" t="s">
        <v>50</v>
      </c>
      <c r="CD37" s="6"/>
      <c r="CE37" s="9">
        <f ca="1" t="shared" si="19"/>
        <v>0</v>
      </c>
      <c r="CF37" s="10">
        <f ca="1" t="shared" si="20"/>
        <v>0</v>
      </c>
      <c r="CG37" s="48">
        <f t="shared" si="21"/>
        <v>0</v>
      </c>
      <c r="CH37" s="49">
        <f t="shared" si="22"/>
        <v>1</v>
      </c>
      <c r="CI37" s="45">
        <f t="shared" si="23"/>
        <v>52</v>
      </c>
      <c r="CJ37" s="9">
        <f ca="1" t="shared" si="31"/>
        <v>52</v>
      </c>
      <c r="CK37" s="25">
        <v>53</v>
      </c>
      <c r="CL37" s="14">
        <f ca="1" t="shared" si="32"/>
        <v>53.9</v>
      </c>
      <c r="CM37" s="44">
        <f t="shared" si="24"/>
        <v>0</v>
      </c>
      <c r="CN37" s="49">
        <f t="shared" si="25"/>
        <v>1</v>
      </c>
      <c r="CO37" s="49">
        <f>SUM($CN$15:CN37)*CN37</f>
        <v>23</v>
      </c>
      <c r="CP37" s="28" t="s">
        <v>50</v>
      </c>
    </row>
    <row r="38" spans="1:94" s="3" customFormat="1" ht="12.75" customHeight="1">
      <c r="A38" s="123">
        <f t="shared" si="0"/>
        <v>0</v>
      </c>
      <c r="B38" s="124"/>
      <c r="C38" s="123">
        <f t="shared" si="6"/>
        <v>0</v>
      </c>
      <c r="D38" s="124"/>
      <c r="E38" s="52"/>
      <c r="F38" s="53"/>
      <c r="G38" s="53"/>
      <c r="H38" s="53"/>
      <c r="I38" s="54"/>
      <c r="J38" s="52"/>
      <c r="K38" s="53"/>
      <c r="L38" s="53"/>
      <c r="M38" s="53"/>
      <c r="N38" s="54"/>
      <c r="O38" s="52"/>
      <c r="P38" s="53"/>
      <c r="Q38" s="53"/>
      <c r="R38" s="53"/>
      <c r="S38" s="54"/>
      <c r="T38" s="52"/>
      <c r="U38" s="53"/>
      <c r="V38" s="53"/>
      <c r="W38" s="53"/>
      <c r="X38" s="54"/>
      <c r="Y38" s="19">
        <v>34</v>
      </c>
      <c r="Z38" s="16" t="s">
        <v>15</v>
      </c>
      <c r="AA38" s="20">
        <v>35.9</v>
      </c>
      <c r="AB38" s="52"/>
      <c r="AC38" s="53"/>
      <c r="AD38" s="53"/>
      <c r="AE38" s="53"/>
      <c r="AF38" s="54"/>
      <c r="AG38" s="52"/>
      <c r="AH38" s="53"/>
      <c r="AI38" s="53"/>
      <c r="AJ38" s="53"/>
      <c r="AK38" s="54"/>
      <c r="AL38" s="52"/>
      <c r="AM38" s="53"/>
      <c r="AN38" s="53"/>
      <c r="AO38" s="53"/>
      <c r="AP38" s="54"/>
      <c r="AQ38" s="52"/>
      <c r="AR38" s="53"/>
      <c r="AS38" s="53"/>
      <c r="AT38" s="53"/>
      <c r="AU38" s="75"/>
      <c r="AV38" s="123">
        <f t="shared" si="1"/>
        <v>0</v>
      </c>
      <c r="AW38" s="124"/>
      <c r="AX38" s="123">
        <f t="shared" si="2"/>
        <v>0</v>
      </c>
      <c r="AY38" s="128"/>
      <c r="AZ38" s="129">
        <f t="shared" si="3"/>
        <v>0</v>
      </c>
      <c r="BA38" s="108"/>
      <c r="BB38" s="107">
        <f t="shared" si="4"/>
        <v>0</v>
      </c>
      <c r="BC38" s="108"/>
      <c r="BE38" s="9">
        <f ca="1" t="shared" si="7"/>
        <v>0</v>
      </c>
      <c r="BF38" s="10">
        <f ca="1" t="shared" si="8"/>
        <v>0</v>
      </c>
      <c r="BG38" s="48">
        <f t="shared" si="26"/>
        <v>0</v>
      </c>
      <c r="BH38" s="25">
        <f t="shared" si="5"/>
        <v>1</v>
      </c>
      <c r="BI38" s="45">
        <f t="shared" si="9"/>
        <v>55</v>
      </c>
      <c r="BJ38" s="9">
        <f ca="1" t="shared" si="27"/>
        <v>54</v>
      </c>
      <c r="BK38" s="25">
        <v>55</v>
      </c>
      <c r="BL38" s="14">
        <f ca="1" t="shared" si="28"/>
        <v>55.9</v>
      </c>
      <c r="BM38" s="44">
        <f t="shared" si="10"/>
        <v>0</v>
      </c>
      <c r="BN38" s="49">
        <f t="shared" si="11"/>
        <v>1</v>
      </c>
      <c r="BO38" s="49">
        <f>SUM($BN$15:BN38)*BN38</f>
        <v>24</v>
      </c>
      <c r="BP38" s="28" t="s">
        <v>51</v>
      </c>
      <c r="BQ38" s="6"/>
      <c r="BR38" s="9">
        <f ca="1" t="shared" si="12"/>
        <v>0</v>
      </c>
      <c r="BS38" s="10">
        <f ca="1" t="shared" si="13"/>
        <v>0</v>
      </c>
      <c r="BT38" s="48">
        <f t="shared" si="14"/>
        <v>0</v>
      </c>
      <c r="BU38" s="49">
        <f t="shared" si="15"/>
        <v>1</v>
      </c>
      <c r="BV38" s="45">
        <f t="shared" si="16"/>
        <v>54</v>
      </c>
      <c r="BW38" s="9">
        <f ca="1" t="shared" si="17"/>
        <v>54</v>
      </c>
      <c r="BX38" s="25">
        <v>55</v>
      </c>
      <c r="BY38" s="14">
        <f ca="1" t="shared" si="29"/>
        <v>55.9</v>
      </c>
      <c r="BZ38" s="44">
        <f t="shared" si="18"/>
        <v>0</v>
      </c>
      <c r="CA38" s="49">
        <f t="shared" si="30"/>
        <v>1</v>
      </c>
      <c r="CB38" s="49">
        <f>SUM($CA$15:CA38)*CA38</f>
        <v>24</v>
      </c>
      <c r="CC38" s="28" t="s">
        <v>51</v>
      </c>
      <c r="CD38" s="6"/>
      <c r="CE38" s="9">
        <f ca="1" t="shared" si="19"/>
        <v>0</v>
      </c>
      <c r="CF38" s="10">
        <f ca="1" t="shared" si="20"/>
        <v>0</v>
      </c>
      <c r="CG38" s="48">
        <f t="shared" si="21"/>
        <v>0</v>
      </c>
      <c r="CH38" s="49">
        <f t="shared" si="22"/>
        <v>1</v>
      </c>
      <c r="CI38" s="45">
        <f t="shared" si="23"/>
        <v>54</v>
      </c>
      <c r="CJ38" s="9">
        <f ca="1" t="shared" si="31"/>
        <v>54</v>
      </c>
      <c r="CK38" s="25">
        <v>55</v>
      </c>
      <c r="CL38" s="14">
        <f ca="1" t="shared" si="32"/>
        <v>55.9</v>
      </c>
      <c r="CM38" s="44">
        <f t="shared" si="24"/>
        <v>0</v>
      </c>
      <c r="CN38" s="49">
        <f t="shared" si="25"/>
        <v>1</v>
      </c>
      <c r="CO38" s="49">
        <f>SUM($CN$15:CN38)*CN38</f>
        <v>24</v>
      </c>
      <c r="CP38" s="28" t="s">
        <v>51</v>
      </c>
    </row>
    <row r="39" spans="1:94" s="6" customFormat="1" ht="12.75" customHeight="1">
      <c r="A39" s="123">
        <f t="shared" si="0"/>
        <v>0</v>
      </c>
      <c r="B39" s="124"/>
      <c r="C39" s="123">
        <f t="shared" si="6"/>
        <v>0</v>
      </c>
      <c r="D39" s="124"/>
      <c r="E39" s="52"/>
      <c r="F39" s="53"/>
      <c r="G39" s="53"/>
      <c r="H39" s="53"/>
      <c r="I39" s="54"/>
      <c r="J39" s="52"/>
      <c r="K39" s="53"/>
      <c r="L39" s="53"/>
      <c r="M39" s="53"/>
      <c r="N39" s="54"/>
      <c r="O39" s="52"/>
      <c r="P39" s="53"/>
      <c r="Q39" s="53"/>
      <c r="R39" s="53"/>
      <c r="S39" s="54"/>
      <c r="T39" s="52"/>
      <c r="U39" s="53"/>
      <c r="V39" s="53"/>
      <c r="W39" s="53"/>
      <c r="X39" s="54"/>
      <c r="Y39" s="19">
        <v>32</v>
      </c>
      <c r="Z39" s="16" t="s">
        <v>15</v>
      </c>
      <c r="AA39" s="20">
        <v>33.9</v>
      </c>
      <c r="AB39" s="52"/>
      <c r="AC39" s="53"/>
      <c r="AD39" s="53"/>
      <c r="AE39" s="53"/>
      <c r="AF39" s="54"/>
      <c r="AG39" s="52"/>
      <c r="AH39" s="53"/>
      <c r="AI39" s="53"/>
      <c r="AJ39" s="53"/>
      <c r="AK39" s="54"/>
      <c r="AL39" s="52"/>
      <c r="AM39" s="53"/>
      <c r="AN39" s="53"/>
      <c r="AO39" s="53"/>
      <c r="AP39" s="54"/>
      <c r="AQ39" s="52"/>
      <c r="AR39" s="53"/>
      <c r="AS39" s="53"/>
      <c r="AT39" s="53"/>
      <c r="AU39" s="54"/>
      <c r="AV39" s="123">
        <f t="shared" si="1"/>
        <v>0</v>
      </c>
      <c r="AW39" s="124"/>
      <c r="AX39" s="123">
        <f t="shared" si="2"/>
        <v>0</v>
      </c>
      <c r="AY39" s="128"/>
      <c r="AZ39" s="129">
        <f t="shared" si="3"/>
        <v>0</v>
      </c>
      <c r="BA39" s="108"/>
      <c r="BB39" s="107">
        <f t="shared" si="4"/>
        <v>0</v>
      </c>
      <c r="BC39" s="108"/>
      <c r="BE39" s="9">
        <f ca="1" t="shared" si="7"/>
        <v>0</v>
      </c>
      <c r="BF39" s="10">
        <f ca="1" t="shared" si="8"/>
        <v>0</v>
      </c>
      <c r="BG39" s="48">
        <f t="shared" si="26"/>
        <v>0</v>
      </c>
      <c r="BH39" s="25">
        <f t="shared" si="5"/>
        <v>1</v>
      </c>
      <c r="BI39" s="45">
        <f t="shared" si="9"/>
        <v>57</v>
      </c>
      <c r="BJ39" s="9">
        <f ca="1" t="shared" si="27"/>
        <v>56</v>
      </c>
      <c r="BK39" s="25">
        <v>57</v>
      </c>
      <c r="BL39" s="14">
        <f ca="1" t="shared" si="28"/>
        <v>57.9</v>
      </c>
      <c r="BM39" s="44">
        <f t="shared" si="10"/>
        <v>0</v>
      </c>
      <c r="BN39" s="49">
        <f t="shared" si="11"/>
        <v>1</v>
      </c>
      <c r="BO39" s="49">
        <f>SUM($BN$15:BN39)*BN39</f>
        <v>25</v>
      </c>
      <c r="BP39" s="28" t="s">
        <v>52</v>
      </c>
      <c r="BR39" s="9">
        <f ca="1" t="shared" si="12"/>
        <v>0</v>
      </c>
      <c r="BS39" s="10">
        <f ca="1" t="shared" si="13"/>
        <v>0</v>
      </c>
      <c r="BT39" s="48">
        <f t="shared" si="14"/>
        <v>0</v>
      </c>
      <c r="BU39" s="49">
        <f t="shared" si="15"/>
        <v>1</v>
      </c>
      <c r="BV39" s="45">
        <f t="shared" si="16"/>
        <v>56</v>
      </c>
      <c r="BW39" s="9">
        <f ca="1" t="shared" si="17"/>
        <v>56</v>
      </c>
      <c r="BX39" s="25">
        <v>57</v>
      </c>
      <c r="BY39" s="14">
        <f ca="1" t="shared" si="29"/>
        <v>57.9</v>
      </c>
      <c r="BZ39" s="44">
        <f t="shared" si="18"/>
        <v>0</v>
      </c>
      <c r="CA39" s="49">
        <f t="shared" si="30"/>
        <v>1</v>
      </c>
      <c r="CB39" s="49">
        <f>SUM($CA$15:CA39)*CA39</f>
        <v>25</v>
      </c>
      <c r="CC39" s="28" t="s">
        <v>52</v>
      </c>
      <c r="CE39" s="9">
        <f ca="1" t="shared" si="19"/>
        <v>0</v>
      </c>
      <c r="CF39" s="10">
        <f ca="1" t="shared" si="20"/>
        <v>0</v>
      </c>
      <c r="CG39" s="48">
        <f t="shared" si="21"/>
        <v>0</v>
      </c>
      <c r="CH39" s="49">
        <f t="shared" si="22"/>
        <v>1</v>
      </c>
      <c r="CI39" s="45">
        <f t="shared" si="23"/>
        <v>56</v>
      </c>
      <c r="CJ39" s="9">
        <f ca="1" t="shared" si="31"/>
        <v>56</v>
      </c>
      <c r="CK39" s="25">
        <v>57</v>
      </c>
      <c r="CL39" s="14">
        <f ca="1" t="shared" si="32"/>
        <v>57.9</v>
      </c>
      <c r="CM39" s="44">
        <f t="shared" si="24"/>
        <v>0</v>
      </c>
      <c r="CN39" s="49">
        <f t="shared" si="25"/>
        <v>1</v>
      </c>
      <c r="CO39" s="49">
        <f>SUM($CN$15:CN39)*CN39</f>
        <v>25</v>
      </c>
      <c r="CP39" s="28" t="s">
        <v>52</v>
      </c>
    </row>
    <row r="40" spans="1:94" s="6" customFormat="1" ht="12.75" customHeight="1">
      <c r="A40" s="123">
        <f t="shared" si="0"/>
        <v>0</v>
      </c>
      <c r="B40" s="124"/>
      <c r="C40" s="123">
        <f t="shared" si="6"/>
        <v>0</v>
      </c>
      <c r="D40" s="124"/>
      <c r="E40" s="52"/>
      <c r="F40" s="53"/>
      <c r="G40" s="53"/>
      <c r="H40" s="53"/>
      <c r="I40" s="54"/>
      <c r="J40" s="52"/>
      <c r="K40" s="53"/>
      <c r="L40" s="53"/>
      <c r="M40" s="53"/>
      <c r="N40" s="54"/>
      <c r="O40" s="52"/>
      <c r="P40" s="53"/>
      <c r="Q40" s="53"/>
      <c r="R40" s="53"/>
      <c r="S40" s="54"/>
      <c r="T40" s="52"/>
      <c r="U40" s="53"/>
      <c r="V40" s="53"/>
      <c r="W40" s="53"/>
      <c r="X40" s="54"/>
      <c r="Y40" s="19">
        <v>30</v>
      </c>
      <c r="Z40" s="16" t="s">
        <v>15</v>
      </c>
      <c r="AA40" s="20">
        <v>31.9</v>
      </c>
      <c r="AB40" s="52"/>
      <c r="AC40" s="53"/>
      <c r="AD40" s="53"/>
      <c r="AE40" s="53"/>
      <c r="AF40" s="54"/>
      <c r="AG40" s="52"/>
      <c r="AH40" s="53"/>
      <c r="AI40" s="53"/>
      <c r="AJ40" s="53"/>
      <c r="AK40" s="54"/>
      <c r="AL40" s="52"/>
      <c r="AM40" s="53"/>
      <c r="AN40" s="53"/>
      <c r="AO40" s="53"/>
      <c r="AP40" s="54"/>
      <c r="AQ40" s="52"/>
      <c r="AR40" s="53"/>
      <c r="AS40" s="53"/>
      <c r="AT40" s="53"/>
      <c r="AU40" s="75"/>
      <c r="AV40" s="123">
        <f t="shared" si="1"/>
        <v>0</v>
      </c>
      <c r="AW40" s="124"/>
      <c r="AX40" s="123">
        <f t="shared" si="2"/>
        <v>0</v>
      </c>
      <c r="AY40" s="128"/>
      <c r="AZ40" s="129">
        <f t="shared" si="3"/>
        <v>0</v>
      </c>
      <c r="BA40" s="108"/>
      <c r="BB40" s="107">
        <f t="shared" si="4"/>
        <v>0</v>
      </c>
      <c r="BC40" s="108"/>
      <c r="BE40" s="9">
        <f ca="1" t="shared" si="7"/>
        <v>0</v>
      </c>
      <c r="BF40" s="10">
        <f ca="1" t="shared" si="8"/>
        <v>0</v>
      </c>
      <c r="BG40" s="48">
        <f t="shared" si="26"/>
        <v>0</v>
      </c>
      <c r="BH40" s="25">
        <f t="shared" si="5"/>
        <v>1</v>
      </c>
      <c r="BI40" s="45">
        <f t="shared" si="9"/>
        <v>59</v>
      </c>
      <c r="BJ40" s="9">
        <f ca="1" t="shared" si="27"/>
        <v>58</v>
      </c>
      <c r="BK40" s="25">
        <v>59</v>
      </c>
      <c r="BL40" s="14">
        <f ca="1" t="shared" si="28"/>
        <v>59.9</v>
      </c>
      <c r="BM40" s="44">
        <f t="shared" si="10"/>
        <v>0</v>
      </c>
      <c r="BN40" s="49">
        <f t="shared" si="11"/>
        <v>1</v>
      </c>
      <c r="BO40" s="49">
        <f>SUM($BN$15:BN40)*BN40</f>
        <v>26</v>
      </c>
      <c r="BP40" s="28" t="s">
        <v>53</v>
      </c>
      <c r="BR40" s="9">
        <f ca="1" t="shared" si="12"/>
        <v>0</v>
      </c>
      <c r="BS40" s="10">
        <f ca="1" t="shared" si="13"/>
        <v>0</v>
      </c>
      <c r="BT40" s="48">
        <f t="shared" si="14"/>
        <v>0</v>
      </c>
      <c r="BU40" s="49">
        <f t="shared" si="15"/>
        <v>1</v>
      </c>
      <c r="BV40" s="45">
        <f t="shared" si="16"/>
        <v>58</v>
      </c>
      <c r="BW40" s="9">
        <f ca="1" t="shared" si="17"/>
        <v>58</v>
      </c>
      <c r="BX40" s="25">
        <v>59</v>
      </c>
      <c r="BY40" s="14">
        <f ca="1" t="shared" si="29"/>
        <v>59.9</v>
      </c>
      <c r="BZ40" s="44">
        <f t="shared" si="18"/>
        <v>0</v>
      </c>
      <c r="CA40" s="49">
        <f t="shared" si="30"/>
        <v>1</v>
      </c>
      <c r="CB40" s="49">
        <f>SUM($CA$15:CA40)*CA40</f>
        <v>26</v>
      </c>
      <c r="CC40" s="28" t="s">
        <v>53</v>
      </c>
      <c r="CE40" s="9">
        <f ca="1" t="shared" si="19"/>
        <v>0</v>
      </c>
      <c r="CF40" s="10">
        <f ca="1" t="shared" si="20"/>
        <v>0</v>
      </c>
      <c r="CG40" s="48">
        <f t="shared" si="21"/>
        <v>0</v>
      </c>
      <c r="CH40" s="49">
        <f t="shared" si="22"/>
        <v>1</v>
      </c>
      <c r="CI40" s="45">
        <f t="shared" si="23"/>
        <v>58</v>
      </c>
      <c r="CJ40" s="9">
        <f ca="1" t="shared" si="31"/>
        <v>58</v>
      </c>
      <c r="CK40" s="25">
        <v>59</v>
      </c>
      <c r="CL40" s="14">
        <f ca="1" t="shared" si="32"/>
        <v>59.9</v>
      </c>
      <c r="CM40" s="44">
        <f t="shared" si="24"/>
        <v>0</v>
      </c>
      <c r="CN40" s="49">
        <f t="shared" si="25"/>
        <v>1</v>
      </c>
      <c r="CO40" s="49">
        <f>SUM($CN$15:CN40)*CN40</f>
        <v>26</v>
      </c>
      <c r="CP40" s="28" t="s">
        <v>53</v>
      </c>
    </row>
    <row r="41" spans="1:94" s="6" customFormat="1" ht="12.75" customHeight="1">
      <c r="A41" s="123">
        <f t="shared" si="0"/>
        <v>0</v>
      </c>
      <c r="B41" s="124"/>
      <c r="C41" s="123">
        <f t="shared" si="6"/>
        <v>0</v>
      </c>
      <c r="D41" s="124"/>
      <c r="E41" s="52"/>
      <c r="F41" s="53"/>
      <c r="G41" s="53"/>
      <c r="H41" s="53"/>
      <c r="I41" s="54"/>
      <c r="J41" s="52"/>
      <c r="K41" s="53"/>
      <c r="L41" s="53"/>
      <c r="M41" s="53"/>
      <c r="N41" s="54"/>
      <c r="O41" s="52"/>
      <c r="P41" s="53"/>
      <c r="Q41" s="53"/>
      <c r="R41" s="53"/>
      <c r="S41" s="54"/>
      <c r="T41" s="52"/>
      <c r="U41" s="53"/>
      <c r="V41" s="53"/>
      <c r="W41" s="53"/>
      <c r="X41" s="54"/>
      <c r="Y41" s="19">
        <v>28</v>
      </c>
      <c r="Z41" s="16" t="s">
        <v>15</v>
      </c>
      <c r="AA41" s="20">
        <v>29.9</v>
      </c>
      <c r="AB41" s="52"/>
      <c r="AC41" s="53"/>
      <c r="AD41" s="53"/>
      <c r="AE41" s="53"/>
      <c r="AF41" s="54"/>
      <c r="AG41" s="52"/>
      <c r="AH41" s="53"/>
      <c r="AI41" s="53"/>
      <c r="AJ41" s="53"/>
      <c r="AK41" s="54"/>
      <c r="AL41" s="52"/>
      <c r="AM41" s="53"/>
      <c r="AN41" s="53"/>
      <c r="AO41" s="53"/>
      <c r="AP41" s="54"/>
      <c r="AQ41" s="52"/>
      <c r="AR41" s="53"/>
      <c r="AS41" s="53"/>
      <c r="AT41" s="53"/>
      <c r="AU41" s="75"/>
      <c r="AV41" s="123">
        <f t="shared" si="1"/>
        <v>0</v>
      </c>
      <c r="AW41" s="124"/>
      <c r="AX41" s="123">
        <f t="shared" si="2"/>
        <v>0</v>
      </c>
      <c r="AY41" s="128"/>
      <c r="AZ41" s="129">
        <f t="shared" si="3"/>
        <v>0</v>
      </c>
      <c r="BA41" s="108"/>
      <c r="BB41" s="107">
        <f t="shared" si="4"/>
        <v>0</v>
      </c>
      <c r="BC41" s="108"/>
      <c r="BE41" s="9">
        <f ca="1" t="shared" si="7"/>
        <v>0</v>
      </c>
      <c r="BF41" s="10">
        <f ca="1" t="shared" si="8"/>
        <v>0</v>
      </c>
      <c r="BG41" s="48">
        <f t="shared" si="26"/>
        <v>0</v>
      </c>
      <c r="BH41" s="25">
        <f t="shared" si="5"/>
        <v>1</v>
      </c>
      <c r="BI41" s="45">
        <f t="shared" si="9"/>
        <v>61</v>
      </c>
      <c r="BJ41" s="9">
        <f ca="1" t="shared" si="27"/>
        <v>60</v>
      </c>
      <c r="BK41" s="25">
        <v>61</v>
      </c>
      <c r="BL41" s="14">
        <f ca="1" t="shared" si="28"/>
        <v>61.9</v>
      </c>
      <c r="BM41" s="44">
        <f t="shared" si="10"/>
        <v>0</v>
      </c>
      <c r="BN41" s="49">
        <f t="shared" si="11"/>
        <v>1</v>
      </c>
      <c r="BO41" s="49">
        <f>SUM($BN$15:BN41)*BN41</f>
        <v>27</v>
      </c>
      <c r="BP41" s="28" t="s">
        <v>54</v>
      </c>
      <c r="BR41" s="9">
        <f ca="1" t="shared" si="12"/>
        <v>0</v>
      </c>
      <c r="BS41" s="10">
        <f ca="1" t="shared" si="13"/>
        <v>0</v>
      </c>
      <c r="BT41" s="48">
        <f t="shared" si="14"/>
        <v>0</v>
      </c>
      <c r="BU41" s="49">
        <f t="shared" si="15"/>
        <v>1</v>
      </c>
      <c r="BV41" s="45">
        <f t="shared" si="16"/>
        <v>60</v>
      </c>
      <c r="BW41" s="9">
        <f ca="1" t="shared" si="17"/>
        <v>60</v>
      </c>
      <c r="BX41" s="25">
        <v>61</v>
      </c>
      <c r="BY41" s="14">
        <f ca="1" t="shared" si="29"/>
        <v>61.9</v>
      </c>
      <c r="BZ41" s="44">
        <f t="shared" si="18"/>
        <v>0</v>
      </c>
      <c r="CA41" s="49">
        <f t="shared" si="30"/>
        <v>1</v>
      </c>
      <c r="CB41" s="49">
        <f>SUM($CA$15:CA41)*CA41</f>
        <v>27</v>
      </c>
      <c r="CC41" s="28" t="s">
        <v>54</v>
      </c>
      <c r="CE41" s="9">
        <f ca="1" t="shared" si="19"/>
        <v>0</v>
      </c>
      <c r="CF41" s="10">
        <f ca="1" t="shared" si="20"/>
        <v>0</v>
      </c>
      <c r="CG41" s="48">
        <f t="shared" si="21"/>
        <v>0</v>
      </c>
      <c r="CH41" s="49">
        <f t="shared" si="22"/>
        <v>1</v>
      </c>
      <c r="CI41" s="45">
        <f t="shared" si="23"/>
        <v>60</v>
      </c>
      <c r="CJ41" s="9">
        <f ca="1" t="shared" si="31"/>
        <v>60</v>
      </c>
      <c r="CK41" s="25">
        <v>61</v>
      </c>
      <c r="CL41" s="14">
        <f ca="1" t="shared" si="32"/>
        <v>61.9</v>
      </c>
      <c r="CM41" s="44">
        <f t="shared" si="24"/>
        <v>0</v>
      </c>
      <c r="CN41" s="49">
        <f t="shared" si="25"/>
        <v>1</v>
      </c>
      <c r="CO41" s="49">
        <f>SUM($CN$15:CN41)*CN41</f>
        <v>27</v>
      </c>
      <c r="CP41" s="28" t="s">
        <v>54</v>
      </c>
    </row>
    <row r="42" spans="1:94" s="6" customFormat="1" ht="12.75" customHeight="1">
      <c r="A42" s="123">
        <f t="shared" si="0"/>
        <v>0</v>
      </c>
      <c r="B42" s="124"/>
      <c r="C42" s="123">
        <f t="shared" si="6"/>
        <v>0</v>
      </c>
      <c r="D42" s="124"/>
      <c r="E42" s="52"/>
      <c r="F42" s="53"/>
      <c r="G42" s="53"/>
      <c r="H42" s="53"/>
      <c r="I42" s="54"/>
      <c r="J42" s="52"/>
      <c r="K42" s="53"/>
      <c r="L42" s="53"/>
      <c r="M42" s="53"/>
      <c r="N42" s="54"/>
      <c r="O42" s="52"/>
      <c r="P42" s="53"/>
      <c r="Q42" s="53"/>
      <c r="R42" s="53"/>
      <c r="S42" s="54"/>
      <c r="T42" s="52"/>
      <c r="U42" s="53"/>
      <c r="V42" s="53"/>
      <c r="W42" s="53"/>
      <c r="X42" s="54"/>
      <c r="Y42" s="19">
        <v>26</v>
      </c>
      <c r="Z42" s="16" t="s">
        <v>15</v>
      </c>
      <c r="AA42" s="20">
        <v>27.9</v>
      </c>
      <c r="AB42" s="52"/>
      <c r="AC42" s="53"/>
      <c r="AD42" s="53"/>
      <c r="AE42" s="53"/>
      <c r="AF42" s="54"/>
      <c r="AG42" s="52"/>
      <c r="AH42" s="53"/>
      <c r="AI42" s="53"/>
      <c r="AJ42" s="53"/>
      <c r="AK42" s="54"/>
      <c r="AL42" s="52"/>
      <c r="AM42" s="53"/>
      <c r="AN42" s="53"/>
      <c r="AO42" s="53"/>
      <c r="AP42" s="54"/>
      <c r="AQ42" s="52"/>
      <c r="AR42" s="53"/>
      <c r="AS42" s="53"/>
      <c r="AT42" s="53"/>
      <c r="AU42" s="75"/>
      <c r="AV42" s="123">
        <f t="shared" si="1"/>
        <v>0</v>
      </c>
      <c r="AW42" s="124"/>
      <c r="AX42" s="123">
        <f t="shared" si="2"/>
        <v>0</v>
      </c>
      <c r="AY42" s="128"/>
      <c r="AZ42" s="129">
        <f t="shared" si="3"/>
        <v>0</v>
      </c>
      <c r="BA42" s="108"/>
      <c r="BB42" s="107">
        <f t="shared" si="4"/>
        <v>0</v>
      </c>
      <c r="BC42" s="108"/>
      <c r="BE42" s="9">
        <f ca="1" t="shared" si="7"/>
        <v>0</v>
      </c>
      <c r="BF42" s="10">
        <f ca="1" t="shared" si="8"/>
        <v>0</v>
      </c>
      <c r="BG42" s="48">
        <f t="shared" si="26"/>
        <v>0</v>
      </c>
      <c r="BH42" s="25">
        <f t="shared" si="5"/>
        <v>1</v>
      </c>
      <c r="BI42" s="45">
        <f t="shared" si="9"/>
        <v>63</v>
      </c>
      <c r="BJ42" s="9">
        <f ca="1" t="shared" si="27"/>
        <v>62</v>
      </c>
      <c r="BK42" s="25">
        <v>63</v>
      </c>
      <c r="BL42" s="14">
        <f ca="1" t="shared" si="28"/>
        <v>63.9</v>
      </c>
      <c r="BM42" s="44">
        <f t="shared" si="10"/>
        <v>0</v>
      </c>
      <c r="BN42" s="49">
        <f t="shared" si="11"/>
        <v>1</v>
      </c>
      <c r="BO42" s="49">
        <f>SUM($BN$15:BN42)*BN42</f>
        <v>28</v>
      </c>
      <c r="BP42" s="28" t="s">
        <v>55</v>
      </c>
      <c r="BR42" s="9">
        <f ca="1" t="shared" si="12"/>
        <v>0</v>
      </c>
      <c r="BS42" s="10">
        <f ca="1" t="shared" si="13"/>
        <v>0</v>
      </c>
      <c r="BT42" s="48">
        <f t="shared" si="14"/>
        <v>0</v>
      </c>
      <c r="BU42" s="49">
        <f t="shared" si="15"/>
        <v>1</v>
      </c>
      <c r="BV42" s="45">
        <f t="shared" si="16"/>
        <v>62</v>
      </c>
      <c r="BW42" s="9">
        <f ca="1" t="shared" si="17"/>
        <v>62</v>
      </c>
      <c r="BX42" s="25">
        <v>63</v>
      </c>
      <c r="BY42" s="14">
        <f ca="1" t="shared" si="29"/>
        <v>63.9</v>
      </c>
      <c r="BZ42" s="44">
        <f t="shared" si="18"/>
        <v>0</v>
      </c>
      <c r="CA42" s="49">
        <f t="shared" si="30"/>
        <v>1</v>
      </c>
      <c r="CB42" s="49">
        <f>SUM($CA$15:CA42)*CA42</f>
        <v>28</v>
      </c>
      <c r="CC42" s="28" t="s">
        <v>55</v>
      </c>
      <c r="CE42" s="9">
        <f ca="1" t="shared" si="19"/>
        <v>0</v>
      </c>
      <c r="CF42" s="10">
        <f ca="1" t="shared" si="20"/>
        <v>0</v>
      </c>
      <c r="CG42" s="48">
        <f t="shared" si="21"/>
        <v>0</v>
      </c>
      <c r="CH42" s="49">
        <f t="shared" si="22"/>
        <v>1</v>
      </c>
      <c r="CI42" s="45">
        <f t="shared" si="23"/>
        <v>62</v>
      </c>
      <c r="CJ42" s="9">
        <f ca="1" t="shared" si="31"/>
        <v>62</v>
      </c>
      <c r="CK42" s="25">
        <v>63</v>
      </c>
      <c r="CL42" s="14">
        <f ca="1" t="shared" si="32"/>
        <v>63.9</v>
      </c>
      <c r="CM42" s="44">
        <f t="shared" si="24"/>
        <v>0</v>
      </c>
      <c r="CN42" s="49">
        <f t="shared" si="25"/>
        <v>1</v>
      </c>
      <c r="CO42" s="49">
        <f>SUM($CN$15:CN42)*CN42</f>
        <v>28</v>
      </c>
      <c r="CP42" s="28" t="s">
        <v>55</v>
      </c>
    </row>
    <row r="43" spans="1:94" s="6" customFormat="1" ht="12.75" customHeight="1">
      <c r="A43" s="123">
        <f t="shared" si="0"/>
        <v>0</v>
      </c>
      <c r="B43" s="124"/>
      <c r="C43" s="123">
        <f t="shared" si="6"/>
        <v>0</v>
      </c>
      <c r="D43" s="124"/>
      <c r="E43" s="52"/>
      <c r="F43" s="53"/>
      <c r="G43" s="53"/>
      <c r="H43" s="53"/>
      <c r="I43" s="54"/>
      <c r="J43" s="52"/>
      <c r="K43" s="53"/>
      <c r="L43" s="53"/>
      <c r="M43" s="53"/>
      <c r="N43" s="54"/>
      <c r="O43" s="52"/>
      <c r="P43" s="53"/>
      <c r="Q43" s="53"/>
      <c r="R43" s="53"/>
      <c r="S43" s="54"/>
      <c r="T43" s="52"/>
      <c r="U43" s="53"/>
      <c r="V43" s="53"/>
      <c r="W43" s="53"/>
      <c r="X43" s="54"/>
      <c r="Y43" s="19">
        <v>24</v>
      </c>
      <c r="Z43" s="16" t="s">
        <v>15</v>
      </c>
      <c r="AA43" s="20">
        <v>25.9</v>
      </c>
      <c r="AB43" s="52"/>
      <c r="AC43" s="53"/>
      <c r="AD43" s="53"/>
      <c r="AE43" s="53"/>
      <c r="AF43" s="54"/>
      <c r="AG43" s="52"/>
      <c r="AH43" s="53"/>
      <c r="AI43" s="53"/>
      <c r="AJ43" s="53"/>
      <c r="AK43" s="54"/>
      <c r="AL43" s="52"/>
      <c r="AM43" s="53"/>
      <c r="AN43" s="53"/>
      <c r="AO43" s="53"/>
      <c r="AP43" s="54"/>
      <c r="AQ43" s="52"/>
      <c r="AR43" s="53"/>
      <c r="AS43" s="53"/>
      <c r="AT43" s="53"/>
      <c r="AU43" s="75"/>
      <c r="AV43" s="123">
        <f t="shared" si="1"/>
        <v>0</v>
      </c>
      <c r="AW43" s="124"/>
      <c r="AX43" s="123">
        <f t="shared" si="2"/>
        <v>0</v>
      </c>
      <c r="AY43" s="128"/>
      <c r="AZ43" s="129">
        <f t="shared" si="3"/>
        <v>0</v>
      </c>
      <c r="BA43" s="108"/>
      <c r="BB43" s="107">
        <f t="shared" si="4"/>
        <v>0</v>
      </c>
      <c r="BC43" s="108"/>
      <c r="BE43" s="9">
        <f ca="1" t="shared" si="7"/>
        <v>0</v>
      </c>
      <c r="BF43" s="10">
        <f ca="1" t="shared" si="8"/>
        <v>0</v>
      </c>
      <c r="BG43" s="48">
        <f t="shared" si="26"/>
        <v>0</v>
      </c>
      <c r="BH43" s="25">
        <f t="shared" si="5"/>
        <v>1</v>
      </c>
      <c r="BI43" s="45">
        <f t="shared" si="9"/>
        <v>65</v>
      </c>
      <c r="BJ43" s="9">
        <f ca="1" t="shared" si="27"/>
        <v>64</v>
      </c>
      <c r="BK43" s="25">
        <v>65</v>
      </c>
      <c r="BL43" s="14">
        <f ca="1" t="shared" si="28"/>
        <v>65.9</v>
      </c>
      <c r="BM43" s="44">
        <f t="shared" si="10"/>
        <v>0</v>
      </c>
      <c r="BN43" s="49">
        <f t="shared" si="11"/>
        <v>1</v>
      </c>
      <c r="BO43" s="49">
        <f>SUM($BN$15:BN43)*BN43</f>
        <v>29</v>
      </c>
      <c r="BP43" s="28" t="s">
        <v>56</v>
      </c>
      <c r="BR43" s="9">
        <f ca="1" t="shared" si="12"/>
        <v>0</v>
      </c>
      <c r="BS43" s="10">
        <f ca="1" t="shared" si="13"/>
        <v>0</v>
      </c>
      <c r="BT43" s="48">
        <f t="shared" si="14"/>
        <v>0</v>
      </c>
      <c r="BU43" s="49">
        <f t="shared" si="15"/>
        <v>1</v>
      </c>
      <c r="BV43" s="45">
        <f t="shared" si="16"/>
        <v>64</v>
      </c>
      <c r="BW43" s="9">
        <f ca="1" t="shared" si="17"/>
        <v>64</v>
      </c>
      <c r="BX43" s="25">
        <v>65</v>
      </c>
      <c r="BY43" s="14">
        <f ca="1" t="shared" si="29"/>
        <v>65.9</v>
      </c>
      <c r="BZ43" s="44">
        <f t="shared" si="18"/>
        <v>0</v>
      </c>
      <c r="CA43" s="49">
        <f t="shared" si="30"/>
        <v>1</v>
      </c>
      <c r="CB43" s="49">
        <f>SUM($CA$15:CA43)*CA43</f>
        <v>29</v>
      </c>
      <c r="CC43" s="28" t="s">
        <v>56</v>
      </c>
      <c r="CE43" s="9">
        <f ca="1" t="shared" si="19"/>
        <v>0</v>
      </c>
      <c r="CF43" s="10">
        <f ca="1" t="shared" si="20"/>
        <v>0</v>
      </c>
      <c r="CG43" s="48">
        <f t="shared" si="21"/>
        <v>0</v>
      </c>
      <c r="CH43" s="49">
        <f t="shared" si="22"/>
        <v>1</v>
      </c>
      <c r="CI43" s="45">
        <f t="shared" si="23"/>
        <v>64</v>
      </c>
      <c r="CJ43" s="9">
        <f ca="1" t="shared" si="31"/>
        <v>64</v>
      </c>
      <c r="CK43" s="25">
        <v>65</v>
      </c>
      <c r="CL43" s="14">
        <f ca="1" t="shared" si="32"/>
        <v>65.9</v>
      </c>
      <c r="CM43" s="44">
        <f t="shared" si="24"/>
        <v>0</v>
      </c>
      <c r="CN43" s="49">
        <f t="shared" si="25"/>
        <v>1</v>
      </c>
      <c r="CO43" s="49">
        <f>SUM($CN$15:CN43)*CN43</f>
        <v>29</v>
      </c>
      <c r="CP43" s="28" t="s">
        <v>56</v>
      </c>
    </row>
    <row r="44" spans="1:94" s="6" customFormat="1" ht="12.75" customHeight="1">
      <c r="A44" s="123">
        <f t="shared" si="0"/>
        <v>0</v>
      </c>
      <c r="B44" s="124"/>
      <c r="C44" s="123">
        <f t="shared" si="6"/>
        <v>0</v>
      </c>
      <c r="D44" s="124"/>
      <c r="E44" s="52"/>
      <c r="F44" s="53"/>
      <c r="G44" s="53"/>
      <c r="H44" s="53"/>
      <c r="I44" s="54"/>
      <c r="J44" s="52"/>
      <c r="K44" s="53"/>
      <c r="L44" s="53"/>
      <c r="M44" s="53"/>
      <c r="N44" s="54"/>
      <c r="O44" s="52"/>
      <c r="P44" s="53"/>
      <c r="Q44" s="53"/>
      <c r="R44" s="53"/>
      <c r="S44" s="54"/>
      <c r="T44" s="52"/>
      <c r="U44" s="53"/>
      <c r="V44" s="53"/>
      <c r="W44" s="53"/>
      <c r="X44" s="54"/>
      <c r="Y44" s="19">
        <v>22</v>
      </c>
      <c r="Z44" s="16" t="s">
        <v>15</v>
      </c>
      <c r="AA44" s="20">
        <v>23.9</v>
      </c>
      <c r="AB44" s="52"/>
      <c r="AC44" s="53"/>
      <c r="AD44" s="53"/>
      <c r="AE44" s="53"/>
      <c r="AF44" s="54"/>
      <c r="AG44" s="52"/>
      <c r="AH44" s="53"/>
      <c r="AI44" s="53"/>
      <c r="AJ44" s="53"/>
      <c r="AK44" s="54"/>
      <c r="AL44" s="52"/>
      <c r="AM44" s="53"/>
      <c r="AN44" s="53"/>
      <c r="AO44" s="53"/>
      <c r="AP44" s="54"/>
      <c r="AQ44" s="52"/>
      <c r="AR44" s="53"/>
      <c r="AS44" s="53"/>
      <c r="AT44" s="53"/>
      <c r="AU44" s="75"/>
      <c r="AV44" s="123">
        <f t="shared" si="1"/>
        <v>0</v>
      </c>
      <c r="AW44" s="124"/>
      <c r="AX44" s="123">
        <f t="shared" si="2"/>
        <v>0</v>
      </c>
      <c r="AY44" s="128"/>
      <c r="AZ44" s="129">
        <f t="shared" si="3"/>
        <v>0</v>
      </c>
      <c r="BA44" s="108"/>
      <c r="BB44" s="107">
        <f t="shared" si="4"/>
        <v>0</v>
      </c>
      <c r="BC44" s="108"/>
      <c r="BE44" s="9">
        <f ca="1" t="shared" si="7"/>
        <v>0</v>
      </c>
      <c r="BF44" s="10">
        <f ca="1" t="shared" si="8"/>
        <v>0</v>
      </c>
      <c r="BG44" s="48">
        <f t="shared" si="26"/>
        <v>0</v>
      </c>
      <c r="BH44" s="25">
        <f t="shared" si="5"/>
        <v>1</v>
      </c>
      <c r="BI44" s="45">
        <f t="shared" si="9"/>
        <v>67</v>
      </c>
      <c r="BJ44" s="9">
        <f ca="1" t="shared" si="27"/>
        <v>66</v>
      </c>
      <c r="BK44" s="25">
        <v>67</v>
      </c>
      <c r="BL44" s="14">
        <f ca="1" t="shared" si="28"/>
        <v>67.9</v>
      </c>
      <c r="BM44" s="44">
        <f t="shared" si="10"/>
        <v>0</v>
      </c>
      <c r="BN44" s="49">
        <f t="shared" si="11"/>
        <v>1</v>
      </c>
      <c r="BO44" s="49">
        <f>SUM($BN$15:BN44)*BN44</f>
        <v>30</v>
      </c>
      <c r="BP44" s="28" t="s">
        <v>57</v>
      </c>
      <c r="BR44" s="9">
        <f ca="1" t="shared" si="12"/>
        <v>0</v>
      </c>
      <c r="BS44" s="10">
        <f ca="1" t="shared" si="13"/>
        <v>0</v>
      </c>
      <c r="BT44" s="48">
        <f t="shared" si="14"/>
        <v>0</v>
      </c>
      <c r="BU44" s="49">
        <f t="shared" si="15"/>
        <v>1</v>
      </c>
      <c r="BV44" s="45">
        <f t="shared" si="16"/>
        <v>66</v>
      </c>
      <c r="BW44" s="9">
        <f ca="1" t="shared" si="17"/>
        <v>66</v>
      </c>
      <c r="BX44" s="25">
        <v>67</v>
      </c>
      <c r="BY44" s="14">
        <f ca="1" t="shared" si="29"/>
        <v>67.9</v>
      </c>
      <c r="BZ44" s="44">
        <f t="shared" si="18"/>
        <v>0</v>
      </c>
      <c r="CA44" s="49">
        <f t="shared" si="30"/>
        <v>1</v>
      </c>
      <c r="CB44" s="49">
        <f>SUM($CA$15:CA44)*CA44</f>
        <v>30</v>
      </c>
      <c r="CC44" s="28" t="s">
        <v>57</v>
      </c>
      <c r="CE44" s="9">
        <f ca="1" t="shared" si="19"/>
        <v>0</v>
      </c>
      <c r="CF44" s="10">
        <f ca="1" t="shared" si="20"/>
        <v>0</v>
      </c>
      <c r="CG44" s="48">
        <f t="shared" si="21"/>
        <v>0</v>
      </c>
      <c r="CH44" s="49">
        <f t="shared" si="22"/>
        <v>1</v>
      </c>
      <c r="CI44" s="45">
        <f t="shared" si="23"/>
        <v>66</v>
      </c>
      <c r="CJ44" s="9">
        <f ca="1" t="shared" si="31"/>
        <v>66</v>
      </c>
      <c r="CK44" s="25">
        <v>67</v>
      </c>
      <c r="CL44" s="14">
        <f ca="1" t="shared" si="32"/>
        <v>67.9</v>
      </c>
      <c r="CM44" s="44">
        <f t="shared" si="24"/>
        <v>0</v>
      </c>
      <c r="CN44" s="49">
        <f t="shared" si="25"/>
        <v>1</v>
      </c>
      <c r="CO44" s="49">
        <f>SUM($CN$15:CN44)*CN44</f>
        <v>30</v>
      </c>
      <c r="CP44" s="28" t="s">
        <v>57</v>
      </c>
    </row>
    <row r="45" spans="1:94" s="6" customFormat="1" ht="12.75" customHeight="1">
      <c r="A45" s="123">
        <f t="shared" si="0"/>
        <v>0</v>
      </c>
      <c r="B45" s="124"/>
      <c r="C45" s="123">
        <f t="shared" si="6"/>
        <v>0</v>
      </c>
      <c r="D45" s="124"/>
      <c r="E45" s="52"/>
      <c r="F45" s="53"/>
      <c r="G45" s="53"/>
      <c r="H45" s="53"/>
      <c r="I45" s="54"/>
      <c r="J45" s="52"/>
      <c r="K45" s="53"/>
      <c r="L45" s="53"/>
      <c r="M45" s="53"/>
      <c r="N45" s="54"/>
      <c r="O45" s="52"/>
      <c r="P45" s="53"/>
      <c r="Q45" s="53"/>
      <c r="R45" s="53"/>
      <c r="S45" s="54"/>
      <c r="T45" s="52"/>
      <c r="U45" s="53"/>
      <c r="V45" s="53"/>
      <c r="W45" s="53"/>
      <c r="X45" s="54"/>
      <c r="Y45" s="19">
        <v>20</v>
      </c>
      <c r="Z45" s="16" t="s">
        <v>15</v>
      </c>
      <c r="AA45" s="20">
        <v>21.9</v>
      </c>
      <c r="AB45" s="52"/>
      <c r="AC45" s="53"/>
      <c r="AD45" s="53"/>
      <c r="AE45" s="53"/>
      <c r="AF45" s="54"/>
      <c r="AG45" s="52"/>
      <c r="AH45" s="53"/>
      <c r="AI45" s="53"/>
      <c r="AJ45" s="53"/>
      <c r="AK45" s="54"/>
      <c r="AL45" s="52"/>
      <c r="AM45" s="53"/>
      <c r="AN45" s="53"/>
      <c r="AO45" s="53"/>
      <c r="AP45" s="54"/>
      <c r="AQ45" s="52"/>
      <c r="AR45" s="53"/>
      <c r="AS45" s="53"/>
      <c r="AT45" s="53"/>
      <c r="AU45" s="75"/>
      <c r="AV45" s="123">
        <f t="shared" si="1"/>
        <v>0</v>
      </c>
      <c r="AW45" s="124"/>
      <c r="AX45" s="123">
        <f t="shared" si="2"/>
        <v>0</v>
      </c>
      <c r="AY45" s="128"/>
      <c r="AZ45" s="129">
        <f t="shared" si="3"/>
        <v>0</v>
      </c>
      <c r="BA45" s="108"/>
      <c r="BB45" s="107">
        <f t="shared" si="4"/>
        <v>0</v>
      </c>
      <c r="BC45" s="108"/>
      <c r="BE45" s="9">
        <f ca="1" t="shared" si="7"/>
        <v>0</v>
      </c>
      <c r="BF45" s="10">
        <f ca="1" t="shared" si="8"/>
        <v>0</v>
      </c>
      <c r="BG45" s="48">
        <f t="shared" si="26"/>
        <v>0</v>
      </c>
      <c r="BH45" s="25">
        <f t="shared" si="5"/>
        <v>1</v>
      </c>
      <c r="BI45" s="45">
        <f t="shared" si="9"/>
        <v>69</v>
      </c>
      <c r="BJ45" s="9">
        <f ca="1" t="shared" si="27"/>
        <v>68</v>
      </c>
      <c r="BK45" s="25">
        <v>69</v>
      </c>
      <c r="BL45" s="14">
        <f ca="1" t="shared" si="28"/>
        <v>69.9</v>
      </c>
      <c r="BM45" s="44">
        <f t="shared" si="10"/>
        <v>0</v>
      </c>
      <c r="BN45" s="49">
        <f t="shared" si="11"/>
        <v>1</v>
      </c>
      <c r="BO45" s="49">
        <f>SUM($BN$15:BN45)*BN45</f>
        <v>31</v>
      </c>
      <c r="BP45" s="28" t="s">
        <v>58</v>
      </c>
      <c r="BR45" s="9">
        <f ca="1" t="shared" si="12"/>
        <v>0</v>
      </c>
      <c r="BS45" s="10">
        <f ca="1" t="shared" si="13"/>
        <v>0</v>
      </c>
      <c r="BT45" s="48">
        <f t="shared" si="14"/>
        <v>0</v>
      </c>
      <c r="BU45" s="49">
        <f t="shared" si="15"/>
        <v>1</v>
      </c>
      <c r="BV45" s="45">
        <f t="shared" si="16"/>
        <v>68</v>
      </c>
      <c r="BW45" s="9">
        <f ca="1" t="shared" si="17"/>
        <v>68</v>
      </c>
      <c r="BX45" s="25">
        <v>69</v>
      </c>
      <c r="BY45" s="14">
        <f ca="1" t="shared" si="29"/>
        <v>69.9</v>
      </c>
      <c r="BZ45" s="44">
        <f t="shared" si="18"/>
        <v>0</v>
      </c>
      <c r="CA45" s="49">
        <f t="shared" si="30"/>
        <v>1</v>
      </c>
      <c r="CB45" s="49">
        <f>SUM($CA$15:CA45)*CA45</f>
        <v>31</v>
      </c>
      <c r="CC45" s="28" t="s">
        <v>58</v>
      </c>
      <c r="CE45" s="9">
        <f ca="1" t="shared" si="19"/>
        <v>0</v>
      </c>
      <c r="CF45" s="10">
        <f ca="1" t="shared" si="20"/>
        <v>0</v>
      </c>
      <c r="CG45" s="48">
        <f t="shared" si="21"/>
        <v>0</v>
      </c>
      <c r="CH45" s="49">
        <f t="shared" si="22"/>
        <v>1</v>
      </c>
      <c r="CI45" s="45">
        <f t="shared" si="23"/>
        <v>68</v>
      </c>
      <c r="CJ45" s="9">
        <f ca="1" t="shared" si="31"/>
        <v>68</v>
      </c>
      <c r="CK45" s="25">
        <v>69</v>
      </c>
      <c r="CL45" s="14">
        <f ca="1" t="shared" si="32"/>
        <v>69.9</v>
      </c>
      <c r="CM45" s="44">
        <f t="shared" si="24"/>
        <v>0</v>
      </c>
      <c r="CN45" s="49">
        <f t="shared" si="25"/>
        <v>1</v>
      </c>
      <c r="CO45" s="49">
        <f>SUM($CN$15:CN45)*CN45</f>
        <v>31</v>
      </c>
      <c r="CP45" s="28" t="s">
        <v>58</v>
      </c>
    </row>
    <row r="46" spans="1:94" s="3" customFormat="1" ht="12.75" customHeight="1">
      <c r="A46" s="123">
        <f t="shared" si="0"/>
        <v>0</v>
      </c>
      <c r="B46" s="124"/>
      <c r="C46" s="123">
        <f t="shared" si="6"/>
        <v>0</v>
      </c>
      <c r="D46" s="124"/>
      <c r="E46" s="52"/>
      <c r="F46" s="53"/>
      <c r="G46" s="53"/>
      <c r="H46" s="53"/>
      <c r="I46" s="54"/>
      <c r="J46" s="52"/>
      <c r="K46" s="53"/>
      <c r="L46" s="53"/>
      <c r="M46" s="53"/>
      <c r="N46" s="54"/>
      <c r="O46" s="52"/>
      <c r="P46" s="53"/>
      <c r="Q46" s="53"/>
      <c r="R46" s="53"/>
      <c r="S46" s="54"/>
      <c r="T46" s="52"/>
      <c r="U46" s="53"/>
      <c r="V46" s="53"/>
      <c r="W46" s="53"/>
      <c r="X46" s="54"/>
      <c r="Y46" s="19">
        <v>18</v>
      </c>
      <c r="Z46" s="16" t="s">
        <v>15</v>
      </c>
      <c r="AA46" s="20">
        <v>19.9</v>
      </c>
      <c r="AB46" s="52"/>
      <c r="AC46" s="53"/>
      <c r="AD46" s="53"/>
      <c r="AE46" s="53"/>
      <c r="AF46" s="54"/>
      <c r="AG46" s="52"/>
      <c r="AH46" s="53"/>
      <c r="AI46" s="53"/>
      <c r="AJ46" s="53"/>
      <c r="AK46" s="54"/>
      <c r="AL46" s="52"/>
      <c r="AM46" s="53"/>
      <c r="AN46" s="53"/>
      <c r="AO46" s="53"/>
      <c r="AP46" s="54"/>
      <c r="AQ46" s="52"/>
      <c r="AR46" s="53"/>
      <c r="AS46" s="53"/>
      <c r="AT46" s="53"/>
      <c r="AU46" s="75"/>
      <c r="AV46" s="123">
        <f t="shared" si="1"/>
        <v>0</v>
      </c>
      <c r="AW46" s="124"/>
      <c r="AX46" s="123">
        <f t="shared" si="2"/>
        <v>0</v>
      </c>
      <c r="AY46" s="128"/>
      <c r="AZ46" s="129">
        <f t="shared" si="3"/>
        <v>0</v>
      </c>
      <c r="BA46" s="108"/>
      <c r="BB46" s="107">
        <f t="shared" si="4"/>
        <v>0</v>
      </c>
      <c r="BC46" s="108"/>
      <c r="BE46" s="9">
        <f ca="1" t="shared" si="7"/>
        <v>0</v>
      </c>
      <c r="BF46" s="10">
        <f ca="1" t="shared" si="8"/>
        <v>0</v>
      </c>
      <c r="BG46" s="48">
        <f t="shared" si="26"/>
        <v>0</v>
      </c>
      <c r="BH46" s="25">
        <f t="shared" si="5"/>
        <v>1</v>
      </c>
      <c r="BI46" s="45">
        <f t="shared" si="9"/>
        <v>71</v>
      </c>
      <c r="BJ46" s="9">
        <f ca="1" t="shared" si="27"/>
        <v>70</v>
      </c>
      <c r="BK46" s="25">
        <v>71</v>
      </c>
      <c r="BL46" s="14">
        <f ca="1" t="shared" si="28"/>
        <v>71.9</v>
      </c>
      <c r="BM46" s="44">
        <f t="shared" si="10"/>
        <v>0</v>
      </c>
      <c r="BN46" s="49">
        <f t="shared" si="11"/>
        <v>1</v>
      </c>
      <c r="BO46" s="49">
        <f>SUM($BN$15:BN46)*BN46</f>
        <v>32</v>
      </c>
      <c r="BP46" s="28" t="s">
        <v>59</v>
      </c>
      <c r="BQ46" s="6"/>
      <c r="BR46" s="9">
        <f ca="1" t="shared" si="12"/>
        <v>0</v>
      </c>
      <c r="BS46" s="10">
        <f ca="1" t="shared" si="13"/>
        <v>0</v>
      </c>
      <c r="BT46" s="48">
        <f t="shared" si="14"/>
        <v>0</v>
      </c>
      <c r="BU46" s="49">
        <f t="shared" si="15"/>
        <v>1</v>
      </c>
      <c r="BV46" s="45">
        <f t="shared" si="16"/>
        <v>70</v>
      </c>
      <c r="BW46" s="9">
        <f ca="1" t="shared" si="17"/>
        <v>70</v>
      </c>
      <c r="BX46" s="25">
        <v>71</v>
      </c>
      <c r="BY46" s="14">
        <f ca="1" t="shared" si="29"/>
        <v>71.9</v>
      </c>
      <c r="BZ46" s="44">
        <f t="shared" si="18"/>
        <v>0</v>
      </c>
      <c r="CA46" s="49">
        <f t="shared" si="30"/>
        <v>1</v>
      </c>
      <c r="CB46" s="49">
        <f>SUM($CA$15:CA46)*CA46</f>
        <v>32</v>
      </c>
      <c r="CC46" s="28" t="s">
        <v>59</v>
      </c>
      <c r="CD46" s="6"/>
      <c r="CE46" s="9">
        <f ca="1" t="shared" si="19"/>
        <v>0</v>
      </c>
      <c r="CF46" s="10">
        <f ca="1" t="shared" si="20"/>
        <v>0</v>
      </c>
      <c r="CG46" s="48">
        <f t="shared" si="21"/>
        <v>0</v>
      </c>
      <c r="CH46" s="49">
        <f t="shared" si="22"/>
        <v>1</v>
      </c>
      <c r="CI46" s="45">
        <f t="shared" si="23"/>
        <v>70</v>
      </c>
      <c r="CJ46" s="9">
        <f ca="1" t="shared" si="31"/>
        <v>70</v>
      </c>
      <c r="CK46" s="25">
        <v>71</v>
      </c>
      <c r="CL46" s="14">
        <f ca="1" t="shared" si="32"/>
        <v>71.9</v>
      </c>
      <c r="CM46" s="44">
        <f t="shared" si="24"/>
        <v>0</v>
      </c>
      <c r="CN46" s="49">
        <f t="shared" si="25"/>
        <v>1</v>
      </c>
      <c r="CO46" s="49">
        <f>SUM($CN$15:CN46)*CN46</f>
        <v>32</v>
      </c>
      <c r="CP46" s="28" t="s">
        <v>59</v>
      </c>
    </row>
    <row r="47" spans="1:94" s="3" customFormat="1" ht="12.75" customHeight="1">
      <c r="A47" s="123">
        <f t="shared" si="0"/>
        <v>0</v>
      </c>
      <c r="B47" s="124"/>
      <c r="C47" s="123">
        <f t="shared" si="6"/>
        <v>0</v>
      </c>
      <c r="D47" s="124"/>
      <c r="E47" s="52"/>
      <c r="F47" s="53"/>
      <c r="G47" s="53"/>
      <c r="H47" s="53"/>
      <c r="I47" s="54"/>
      <c r="J47" s="52"/>
      <c r="K47" s="53"/>
      <c r="L47" s="53"/>
      <c r="M47" s="53"/>
      <c r="N47" s="54"/>
      <c r="O47" s="52"/>
      <c r="P47" s="53"/>
      <c r="Q47" s="53"/>
      <c r="R47" s="53"/>
      <c r="S47" s="54"/>
      <c r="T47" s="52"/>
      <c r="U47" s="53"/>
      <c r="V47" s="53"/>
      <c r="W47" s="53"/>
      <c r="X47" s="54"/>
      <c r="Y47" s="19">
        <v>16</v>
      </c>
      <c r="Z47" s="16" t="s">
        <v>15</v>
      </c>
      <c r="AA47" s="20">
        <v>17.9</v>
      </c>
      <c r="AB47" s="52"/>
      <c r="AC47" s="53"/>
      <c r="AD47" s="53"/>
      <c r="AE47" s="53"/>
      <c r="AF47" s="54"/>
      <c r="AG47" s="52"/>
      <c r="AH47" s="53"/>
      <c r="AI47" s="53"/>
      <c r="AJ47" s="53"/>
      <c r="AK47" s="54"/>
      <c r="AL47" s="52"/>
      <c r="AM47" s="53"/>
      <c r="AN47" s="53"/>
      <c r="AO47" s="53"/>
      <c r="AP47" s="54"/>
      <c r="AQ47" s="52"/>
      <c r="AR47" s="53"/>
      <c r="AS47" s="53"/>
      <c r="AT47" s="53"/>
      <c r="AU47" s="75"/>
      <c r="AV47" s="123">
        <f t="shared" si="1"/>
        <v>0</v>
      </c>
      <c r="AW47" s="124"/>
      <c r="AX47" s="123">
        <f t="shared" si="2"/>
        <v>0</v>
      </c>
      <c r="AY47" s="128"/>
      <c r="AZ47" s="129">
        <f t="shared" si="3"/>
        <v>0</v>
      </c>
      <c r="BA47" s="108"/>
      <c r="BB47" s="107">
        <f t="shared" si="4"/>
        <v>0</v>
      </c>
      <c r="BC47" s="108"/>
      <c r="BE47" s="9">
        <f ca="1" t="shared" si="7"/>
        <v>0</v>
      </c>
      <c r="BF47" s="10">
        <f ca="1" t="shared" si="8"/>
        <v>0</v>
      </c>
      <c r="BG47" s="48">
        <f t="shared" si="26"/>
        <v>0</v>
      </c>
      <c r="BH47" s="25">
        <f t="shared" si="5"/>
        <v>1</v>
      </c>
      <c r="BI47" s="45">
        <f t="shared" si="9"/>
        <v>73</v>
      </c>
      <c r="BJ47" s="9">
        <f ca="1" t="shared" si="27"/>
        <v>72</v>
      </c>
      <c r="BK47" s="25">
        <v>73</v>
      </c>
      <c r="BL47" s="14">
        <f ca="1" t="shared" si="28"/>
        <v>73.9</v>
      </c>
      <c r="BM47" s="41">
        <f t="shared" si="10"/>
        <v>0</v>
      </c>
      <c r="BN47" s="42">
        <f t="shared" si="11"/>
        <v>1</v>
      </c>
      <c r="BO47" s="42">
        <f>SUM($BN$15:BN47)*BN47</f>
        <v>33</v>
      </c>
      <c r="BP47" s="26" t="s">
        <v>60</v>
      </c>
      <c r="BQ47" s="6"/>
      <c r="BR47" s="9">
        <f ca="1" t="shared" si="12"/>
        <v>0</v>
      </c>
      <c r="BS47" s="10">
        <f ca="1" t="shared" si="13"/>
        <v>0</v>
      </c>
      <c r="BT47" s="48">
        <f t="shared" si="14"/>
        <v>0</v>
      </c>
      <c r="BU47" s="49">
        <f t="shared" si="15"/>
        <v>1</v>
      </c>
      <c r="BV47" s="45">
        <f t="shared" si="16"/>
        <v>72</v>
      </c>
      <c r="BW47" s="9">
        <f ca="1" t="shared" si="17"/>
        <v>72</v>
      </c>
      <c r="BX47" s="25">
        <v>73</v>
      </c>
      <c r="BY47" s="14">
        <f ca="1" t="shared" si="29"/>
        <v>73.9</v>
      </c>
      <c r="BZ47" s="41">
        <f t="shared" si="18"/>
        <v>0</v>
      </c>
      <c r="CA47" s="42">
        <f t="shared" si="30"/>
        <v>1</v>
      </c>
      <c r="CB47" s="42">
        <f>SUM($CA$15:CA47)*CA47</f>
        <v>33</v>
      </c>
      <c r="CC47" s="26" t="s">
        <v>60</v>
      </c>
      <c r="CD47" s="6"/>
      <c r="CE47" s="9">
        <f ca="1" t="shared" si="19"/>
        <v>0</v>
      </c>
      <c r="CF47" s="10">
        <f ca="1" t="shared" si="20"/>
        <v>0</v>
      </c>
      <c r="CG47" s="48">
        <f t="shared" si="21"/>
        <v>0</v>
      </c>
      <c r="CH47" s="49">
        <f t="shared" si="22"/>
        <v>1</v>
      </c>
      <c r="CI47" s="45">
        <f t="shared" si="23"/>
        <v>72</v>
      </c>
      <c r="CJ47" s="9">
        <f ca="1" t="shared" si="31"/>
        <v>72</v>
      </c>
      <c r="CK47" s="25">
        <v>73</v>
      </c>
      <c r="CL47" s="14">
        <f ca="1" t="shared" si="32"/>
        <v>73.9</v>
      </c>
      <c r="CM47" s="41">
        <f t="shared" si="24"/>
        <v>0</v>
      </c>
      <c r="CN47" s="42">
        <f t="shared" si="25"/>
        <v>1</v>
      </c>
      <c r="CO47" s="42">
        <f>SUM($CN$15:CN47)*CN47</f>
        <v>33</v>
      </c>
      <c r="CP47" s="26" t="s">
        <v>60</v>
      </c>
    </row>
    <row r="48" spans="1:94" s="3" customFormat="1" ht="12.75" customHeight="1">
      <c r="A48" s="123">
        <f t="shared" si="0"/>
        <v>0</v>
      </c>
      <c r="B48" s="124"/>
      <c r="C48" s="123">
        <f t="shared" si="6"/>
        <v>0</v>
      </c>
      <c r="D48" s="124"/>
      <c r="E48" s="52"/>
      <c r="F48" s="53"/>
      <c r="G48" s="53"/>
      <c r="H48" s="53"/>
      <c r="I48" s="54"/>
      <c r="J48" s="52"/>
      <c r="K48" s="53"/>
      <c r="L48" s="53"/>
      <c r="M48" s="53"/>
      <c r="N48" s="54"/>
      <c r="O48" s="52"/>
      <c r="P48" s="53"/>
      <c r="Q48" s="53"/>
      <c r="R48" s="53"/>
      <c r="S48" s="54"/>
      <c r="T48" s="52"/>
      <c r="U48" s="53"/>
      <c r="V48" s="53"/>
      <c r="W48" s="53"/>
      <c r="X48" s="54"/>
      <c r="Y48" s="19">
        <v>14</v>
      </c>
      <c r="Z48" s="16" t="s">
        <v>15</v>
      </c>
      <c r="AA48" s="20">
        <v>15.9</v>
      </c>
      <c r="AB48" s="52"/>
      <c r="AC48" s="53"/>
      <c r="AD48" s="53"/>
      <c r="AE48" s="53"/>
      <c r="AF48" s="54"/>
      <c r="AG48" s="52"/>
      <c r="AH48" s="53"/>
      <c r="AI48" s="53"/>
      <c r="AJ48" s="53"/>
      <c r="AK48" s="54"/>
      <c r="AL48" s="52"/>
      <c r="AM48" s="53"/>
      <c r="AN48" s="53"/>
      <c r="AO48" s="53"/>
      <c r="AP48" s="54"/>
      <c r="AQ48" s="52"/>
      <c r="AR48" s="53"/>
      <c r="AS48" s="53"/>
      <c r="AT48" s="53"/>
      <c r="AU48" s="75"/>
      <c r="AV48" s="123">
        <f t="shared" si="1"/>
        <v>0</v>
      </c>
      <c r="AW48" s="124"/>
      <c r="AX48" s="123">
        <f t="shared" si="2"/>
        <v>0</v>
      </c>
      <c r="AY48" s="128"/>
      <c r="AZ48" s="129">
        <f t="shared" si="3"/>
        <v>0</v>
      </c>
      <c r="BA48" s="108"/>
      <c r="BB48" s="107">
        <f t="shared" si="4"/>
        <v>0</v>
      </c>
      <c r="BC48" s="108"/>
      <c r="BE48" s="9">
        <f ca="1" t="shared" si="7"/>
        <v>0</v>
      </c>
      <c r="BF48" s="10">
        <f ca="1" t="shared" si="8"/>
        <v>0</v>
      </c>
      <c r="BG48" s="48">
        <f t="shared" si="26"/>
        <v>0</v>
      </c>
      <c r="BH48" s="25">
        <f t="shared" si="5"/>
        <v>1</v>
      </c>
      <c r="BI48" s="45">
        <f t="shared" si="9"/>
        <v>75</v>
      </c>
      <c r="BJ48" s="9">
        <f ca="1" t="shared" si="27"/>
        <v>74</v>
      </c>
      <c r="BK48" s="25">
        <v>75</v>
      </c>
      <c r="BL48" s="14">
        <f ca="1" t="shared" si="28"/>
        <v>75.9</v>
      </c>
      <c r="BM48" s="6"/>
      <c r="BN48" s="6"/>
      <c r="BO48" s="6"/>
      <c r="BP48" s="6"/>
      <c r="BQ48" s="6"/>
      <c r="BR48" s="9">
        <f ca="1" t="shared" si="12"/>
        <v>0</v>
      </c>
      <c r="BS48" s="10">
        <f ca="1" t="shared" si="13"/>
        <v>0</v>
      </c>
      <c r="BT48" s="48">
        <f t="shared" si="14"/>
        <v>0</v>
      </c>
      <c r="BU48" s="49">
        <f t="shared" si="15"/>
        <v>1</v>
      </c>
      <c r="BV48" s="45">
        <f t="shared" si="16"/>
        <v>74</v>
      </c>
      <c r="BW48" s="9">
        <f ca="1" t="shared" si="17"/>
        <v>74</v>
      </c>
      <c r="BX48" s="25">
        <v>75</v>
      </c>
      <c r="BY48" s="14">
        <f ca="1" t="shared" si="29"/>
        <v>75.9</v>
      </c>
      <c r="BZ48" s="30"/>
      <c r="CA48" s="30"/>
      <c r="CB48" s="30"/>
      <c r="CC48" s="6"/>
      <c r="CD48" s="6"/>
      <c r="CE48" s="9">
        <f ca="1" t="shared" si="19"/>
        <v>0</v>
      </c>
      <c r="CF48" s="10">
        <f ca="1" t="shared" si="20"/>
        <v>0</v>
      </c>
      <c r="CG48" s="48">
        <f t="shared" si="21"/>
        <v>0</v>
      </c>
      <c r="CH48" s="49">
        <f t="shared" si="22"/>
        <v>1</v>
      </c>
      <c r="CI48" s="45">
        <f t="shared" si="23"/>
        <v>74</v>
      </c>
      <c r="CJ48" s="9">
        <f ca="1" t="shared" si="31"/>
        <v>74</v>
      </c>
      <c r="CK48" s="25">
        <v>75</v>
      </c>
      <c r="CL48" s="14">
        <f ca="1" t="shared" si="32"/>
        <v>75.9</v>
      </c>
      <c r="CM48" s="30"/>
      <c r="CN48" s="30"/>
      <c r="CO48" s="30"/>
      <c r="CP48" s="6"/>
    </row>
    <row r="49" spans="1:93" ht="12.75" customHeight="1">
      <c r="A49" s="123">
        <f t="shared" si="0"/>
        <v>0</v>
      </c>
      <c r="B49" s="124"/>
      <c r="C49" s="123">
        <f t="shared" si="6"/>
        <v>0</v>
      </c>
      <c r="D49" s="124"/>
      <c r="E49" s="52"/>
      <c r="F49" s="53"/>
      <c r="G49" s="53"/>
      <c r="H49" s="53"/>
      <c r="I49" s="54"/>
      <c r="J49" s="52"/>
      <c r="K49" s="53"/>
      <c r="L49" s="53"/>
      <c r="M49" s="53"/>
      <c r="N49" s="54"/>
      <c r="O49" s="52"/>
      <c r="P49" s="53"/>
      <c r="Q49" s="53"/>
      <c r="R49" s="53"/>
      <c r="S49" s="54"/>
      <c r="T49" s="52"/>
      <c r="U49" s="53"/>
      <c r="V49" s="53"/>
      <c r="W49" s="53"/>
      <c r="X49" s="54"/>
      <c r="Y49" s="19">
        <v>12</v>
      </c>
      <c r="Z49" s="16" t="s">
        <v>15</v>
      </c>
      <c r="AA49" s="20">
        <v>13.9</v>
      </c>
      <c r="AB49" s="52"/>
      <c r="AC49" s="53"/>
      <c r="AD49" s="53"/>
      <c r="AE49" s="53"/>
      <c r="AF49" s="54"/>
      <c r="AG49" s="52"/>
      <c r="AH49" s="53"/>
      <c r="AI49" s="53"/>
      <c r="AJ49" s="53"/>
      <c r="AK49" s="54"/>
      <c r="AL49" s="52"/>
      <c r="AM49" s="53"/>
      <c r="AN49" s="53"/>
      <c r="AO49" s="53"/>
      <c r="AP49" s="54"/>
      <c r="AQ49" s="52"/>
      <c r="AR49" s="53"/>
      <c r="AS49" s="53"/>
      <c r="AT49" s="53"/>
      <c r="AU49" s="75"/>
      <c r="AV49" s="123">
        <f>SUM(AB49:AU49)</f>
        <v>0</v>
      </c>
      <c r="AW49" s="124"/>
      <c r="AX49" s="123">
        <f t="shared" si="2"/>
        <v>0</v>
      </c>
      <c r="AY49" s="128"/>
      <c r="AZ49" s="129">
        <f t="shared" si="3"/>
        <v>0</v>
      </c>
      <c r="BA49" s="108"/>
      <c r="BB49" s="107">
        <f t="shared" si="4"/>
        <v>0</v>
      </c>
      <c r="BC49" s="108"/>
      <c r="BE49" s="9">
        <f ca="1" t="shared" si="7"/>
        <v>0</v>
      </c>
      <c r="BF49" s="10">
        <f ca="1" t="shared" si="8"/>
        <v>0</v>
      </c>
      <c r="BG49" s="48">
        <f t="shared" si="26"/>
        <v>0</v>
      </c>
      <c r="BH49" s="25">
        <f t="shared" si="5"/>
        <v>1</v>
      </c>
      <c r="BI49" s="45">
        <f t="shared" si="9"/>
        <v>77</v>
      </c>
      <c r="BJ49" s="9">
        <f ca="1" t="shared" si="27"/>
        <v>76</v>
      </c>
      <c r="BK49" s="25">
        <v>77</v>
      </c>
      <c r="BL49" s="14">
        <f ca="1" t="shared" si="28"/>
        <v>77.9</v>
      </c>
      <c r="BR49" s="9">
        <f ca="1" t="shared" si="12"/>
        <v>0</v>
      </c>
      <c r="BS49" s="10">
        <f ca="1" t="shared" si="13"/>
        <v>0</v>
      </c>
      <c r="BT49" s="48">
        <f t="shared" si="14"/>
        <v>0</v>
      </c>
      <c r="BU49" s="49">
        <f t="shared" si="15"/>
        <v>1</v>
      </c>
      <c r="BV49" s="45">
        <f t="shared" si="16"/>
        <v>76</v>
      </c>
      <c r="BW49" s="9">
        <f ca="1" t="shared" si="17"/>
        <v>76</v>
      </c>
      <c r="BX49" s="25">
        <v>77</v>
      </c>
      <c r="BY49" s="14">
        <f ca="1" t="shared" si="29"/>
        <v>77.9</v>
      </c>
      <c r="BZ49" s="30"/>
      <c r="CA49" s="30"/>
      <c r="CB49" s="30"/>
      <c r="CE49" s="9">
        <f ca="1" t="shared" si="19"/>
        <v>0</v>
      </c>
      <c r="CF49" s="10">
        <f ca="1" t="shared" si="20"/>
        <v>0</v>
      </c>
      <c r="CG49" s="48">
        <f t="shared" si="21"/>
        <v>0</v>
      </c>
      <c r="CH49" s="49">
        <f t="shared" si="22"/>
        <v>1</v>
      </c>
      <c r="CI49" s="45">
        <f t="shared" si="23"/>
        <v>76</v>
      </c>
      <c r="CJ49" s="9">
        <f ca="1" t="shared" si="31"/>
        <v>76</v>
      </c>
      <c r="CK49" s="25">
        <v>77</v>
      </c>
      <c r="CL49" s="14">
        <f ca="1" t="shared" si="32"/>
        <v>77.9</v>
      </c>
      <c r="CM49" s="30"/>
      <c r="CN49" s="30"/>
      <c r="CO49" s="30"/>
    </row>
    <row r="50" spans="1:93" ht="12.75" customHeight="1">
      <c r="A50" s="123">
        <f t="shared" si="0"/>
        <v>0</v>
      </c>
      <c r="B50" s="124"/>
      <c r="C50" s="123">
        <f>SUM(E50:X50)</f>
        <v>0</v>
      </c>
      <c r="D50" s="124"/>
      <c r="E50" s="52"/>
      <c r="F50" s="53"/>
      <c r="G50" s="53"/>
      <c r="H50" s="53"/>
      <c r="I50" s="54"/>
      <c r="J50" s="52"/>
      <c r="K50" s="53"/>
      <c r="L50" s="53"/>
      <c r="M50" s="53"/>
      <c r="N50" s="54"/>
      <c r="O50" s="52"/>
      <c r="P50" s="53"/>
      <c r="Q50" s="53"/>
      <c r="R50" s="53"/>
      <c r="S50" s="54"/>
      <c r="T50" s="52"/>
      <c r="U50" s="53"/>
      <c r="V50" s="53"/>
      <c r="W50" s="53"/>
      <c r="X50" s="54"/>
      <c r="Y50" s="19">
        <v>10</v>
      </c>
      <c r="Z50" s="15" t="s">
        <v>15</v>
      </c>
      <c r="AA50" s="20">
        <v>11.9</v>
      </c>
      <c r="AB50" s="52"/>
      <c r="AC50" s="53"/>
      <c r="AD50" s="53"/>
      <c r="AE50" s="53"/>
      <c r="AF50" s="54"/>
      <c r="AG50" s="52"/>
      <c r="AH50" s="53"/>
      <c r="AI50" s="53"/>
      <c r="AJ50" s="53"/>
      <c r="AK50" s="54"/>
      <c r="AL50" s="52"/>
      <c r="AM50" s="53"/>
      <c r="AN50" s="53"/>
      <c r="AO50" s="53"/>
      <c r="AP50" s="54"/>
      <c r="AQ50" s="52"/>
      <c r="AR50" s="53"/>
      <c r="AS50" s="53"/>
      <c r="AT50" s="53"/>
      <c r="AU50" s="75"/>
      <c r="AV50" s="123">
        <f>SUM(AB50:AU50)</f>
        <v>0</v>
      </c>
      <c r="AW50" s="124"/>
      <c r="AX50" s="123">
        <f t="shared" si="2"/>
        <v>0</v>
      </c>
      <c r="AY50" s="128"/>
      <c r="AZ50" s="129">
        <f t="shared" si="3"/>
        <v>0</v>
      </c>
      <c r="BA50" s="108"/>
      <c r="BB50" s="107">
        <f t="shared" si="4"/>
        <v>0</v>
      </c>
      <c r="BC50" s="108"/>
      <c r="BE50" s="9">
        <f ca="1" t="shared" si="7"/>
        <v>0</v>
      </c>
      <c r="BF50" s="10">
        <f ca="1" t="shared" si="8"/>
        <v>0</v>
      </c>
      <c r="BG50" s="48">
        <f t="shared" si="26"/>
        <v>0</v>
      </c>
      <c r="BH50" s="25">
        <f t="shared" si="5"/>
        <v>1</v>
      </c>
      <c r="BI50" s="45">
        <f t="shared" si="9"/>
        <v>79</v>
      </c>
      <c r="BJ50" s="9">
        <f ca="1" t="shared" si="27"/>
        <v>78</v>
      </c>
      <c r="BK50" s="25">
        <v>79</v>
      </c>
      <c r="BL50" s="14">
        <f ca="1" t="shared" si="28"/>
        <v>79.9</v>
      </c>
      <c r="BR50" s="9">
        <f ca="1" t="shared" si="12"/>
        <v>0</v>
      </c>
      <c r="BS50" s="10">
        <f ca="1" t="shared" si="13"/>
        <v>0</v>
      </c>
      <c r="BT50" s="48">
        <f t="shared" si="14"/>
        <v>0</v>
      </c>
      <c r="BU50" s="49">
        <f t="shared" si="15"/>
        <v>1</v>
      </c>
      <c r="BV50" s="45">
        <f t="shared" si="16"/>
        <v>78</v>
      </c>
      <c r="BW50" s="9">
        <f ca="1" t="shared" si="17"/>
        <v>78</v>
      </c>
      <c r="BY50" s="14">
        <f ca="1" t="shared" si="29"/>
        <v>79.9</v>
      </c>
      <c r="BZ50" s="30"/>
      <c r="CA50" s="30"/>
      <c r="CB50" s="30"/>
      <c r="CE50" s="9">
        <f ca="1" t="shared" si="19"/>
        <v>0</v>
      </c>
      <c r="CF50" s="10">
        <f ca="1" t="shared" si="20"/>
        <v>0</v>
      </c>
      <c r="CG50" s="48">
        <f t="shared" si="21"/>
        <v>0</v>
      </c>
      <c r="CH50" s="49">
        <f t="shared" si="22"/>
        <v>1</v>
      </c>
      <c r="CI50" s="45">
        <f t="shared" si="23"/>
        <v>78</v>
      </c>
      <c r="CJ50" s="9">
        <f ca="1" t="shared" si="31"/>
        <v>78</v>
      </c>
      <c r="CK50" s="25">
        <v>79</v>
      </c>
      <c r="CL50" s="14">
        <f ca="1" t="shared" si="32"/>
        <v>79.9</v>
      </c>
      <c r="CM50" s="30"/>
      <c r="CN50" s="30"/>
      <c r="CO50" s="30"/>
    </row>
    <row r="51" spans="1:93" ht="12.75" customHeight="1">
      <c r="A51" s="123">
        <f>C51</f>
        <v>0</v>
      </c>
      <c r="B51" s="124"/>
      <c r="C51" s="123">
        <f t="shared" si="6"/>
        <v>0</v>
      </c>
      <c r="D51" s="124"/>
      <c r="E51" s="58"/>
      <c r="F51" s="59"/>
      <c r="G51" s="59"/>
      <c r="H51" s="59"/>
      <c r="I51" s="60"/>
      <c r="J51" s="58"/>
      <c r="K51" s="59"/>
      <c r="L51" s="59"/>
      <c r="M51" s="59"/>
      <c r="N51" s="60"/>
      <c r="O51" s="58"/>
      <c r="P51" s="59"/>
      <c r="Q51" s="59"/>
      <c r="R51" s="59"/>
      <c r="S51" s="60"/>
      <c r="T51" s="58"/>
      <c r="U51" s="59"/>
      <c r="V51" s="59"/>
      <c r="W51" s="59"/>
      <c r="X51" s="60"/>
      <c r="Y51" s="125" t="s">
        <v>65</v>
      </c>
      <c r="Z51" s="126"/>
      <c r="AA51" s="127"/>
      <c r="AB51" s="58"/>
      <c r="AC51" s="59"/>
      <c r="AD51" s="59"/>
      <c r="AE51" s="59"/>
      <c r="AF51" s="60"/>
      <c r="AG51" s="58"/>
      <c r="AH51" s="59"/>
      <c r="AI51" s="59"/>
      <c r="AJ51" s="59"/>
      <c r="AK51" s="60"/>
      <c r="AL51" s="58"/>
      <c r="AM51" s="59"/>
      <c r="AN51" s="59"/>
      <c r="AO51" s="59"/>
      <c r="AP51" s="60"/>
      <c r="AQ51" s="58"/>
      <c r="AR51" s="59"/>
      <c r="AS51" s="59"/>
      <c r="AT51" s="59"/>
      <c r="AU51" s="79"/>
      <c r="AV51" s="123">
        <f>SUM(AB51:AU51)</f>
        <v>0</v>
      </c>
      <c r="AW51" s="124"/>
      <c r="AX51" s="123">
        <f>AV51</f>
        <v>0</v>
      </c>
      <c r="AY51" s="128"/>
      <c r="AZ51" s="129">
        <f>AV51+C51</f>
        <v>0</v>
      </c>
      <c r="BA51" s="108"/>
      <c r="BB51" s="107">
        <f t="shared" si="4"/>
        <v>0</v>
      </c>
      <c r="BC51" s="108"/>
      <c r="BE51" s="11">
        <f ca="1" t="shared" si="7"/>
        <v>0</v>
      </c>
      <c r="BF51" s="12">
        <f ca="1" t="shared" si="8"/>
        <v>0</v>
      </c>
      <c r="BG51" s="50">
        <f t="shared" si="26"/>
        <v>0</v>
      </c>
      <c r="BH51" s="64">
        <f t="shared" si="5"/>
        <v>1</v>
      </c>
      <c r="BI51" s="43">
        <f t="shared" si="9"/>
        <v>0</v>
      </c>
      <c r="BJ51" s="109" t="str">
        <f ca="1" t="shared" si="27"/>
        <v>≥ 80</v>
      </c>
      <c r="BK51" s="110"/>
      <c r="BL51" s="111"/>
      <c r="BR51" s="11">
        <f ca="1" t="shared" si="12"/>
        <v>0</v>
      </c>
      <c r="BS51" s="12">
        <f ca="1" t="shared" si="13"/>
        <v>0</v>
      </c>
      <c r="BT51" s="50">
        <f t="shared" si="14"/>
        <v>0</v>
      </c>
      <c r="BU51" s="42">
        <f t="shared" si="15"/>
        <v>1</v>
      </c>
      <c r="BV51" s="43">
        <f t="shared" si="16"/>
        <v>78</v>
      </c>
      <c r="BW51" s="112">
        <f ca="1">OFFSET($Y$15,52-ROW(),0)</f>
        <v>78</v>
      </c>
      <c r="BX51" s="113"/>
      <c r="BY51" s="114"/>
      <c r="BZ51" s="29"/>
      <c r="CA51" s="29"/>
      <c r="CB51" s="29"/>
      <c r="CE51" s="11">
        <f ca="1" t="shared" si="19"/>
        <v>0</v>
      </c>
      <c r="CF51" s="12">
        <f ca="1" t="shared" si="20"/>
        <v>0</v>
      </c>
      <c r="CG51" s="50">
        <f t="shared" si="21"/>
        <v>0</v>
      </c>
      <c r="CH51" s="42">
        <f t="shared" si="22"/>
        <v>1</v>
      </c>
      <c r="CI51" s="43" t="str">
        <f t="shared" si="23"/>
        <v>≥ 80</v>
      </c>
      <c r="CJ51" s="112" t="str">
        <f ca="1">OFFSET($Y$15,51-ROW(),0)</f>
        <v>≥ 80</v>
      </c>
      <c r="CK51" s="113"/>
      <c r="CL51" s="114"/>
      <c r="CM51" s="29"/>
      <c r="CN51" s="29"/>
      <c r="CO51" s="29"/>
    </row>
    <row r="52" spans="1:93" ht="12.75">
      <c r="A52" s="115">
        <f>MAX(A15:B51)</f>
        <v>0</v>
      </c>
      <c r="B52" s="116"/>
      <c r="C52" s="116"/>
      <c r="D52" s="117"/>
      <c r="E52" s="118" t="s">
        <v>19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5">
        <f>MAX(AX15:AY51)</f>
        <v>0</v>
      </c>
      <c r="AW52" s="116"/>
      <c r="AX52" s="116"/>
      <c r="AY52" s="116"/>
      <c r="AZ52" s="120">
        <f>MAX(BB15:BC51)</f>
        <v>0</v>
      </c>
      <c r="BA52" s="121"/>
      <c r="BB52" s="121"/>
      <c r="BC52" s="122"/>
      <c r="BF52" s="13">
        <f>ROUND(N54,0)</f>
        <v>0</v>
      </c>
      <c r="BM52" s="6">
        <f>MAX(BM15:BM47)</f>
        <v>0</v>
      </c>
      <c r="BO52" s="6">
        <f>MAX(BO15:BO47)</f>
        <v>33</v>
      </c>
      <c r="BS52" s="13">
        <f>ROUND(AF54,0)</f>
        <v>0</v>
      </c>
      <c r="BT52" s="13"/>
      <c r="BU52" s="13"/>
      <c r="BV52" s="13"/>
      <c r="BZ52" s="6">
        <f>MAX(BZ15:BZ47)</f>
        <v>0</v>
      </c>
      <c r="CB52" s="6">
        <f>MAX(CB15:CB47)</f>
        <v>33</v>
      </c>
      <c r="CF52" s="13">
        <f>ROUND(AZ54,0)</f>
        <v>0</v>
      </c>
      <c r="CG52" s="13"/>
      <c r="CH52" s="13"/>
      <c r="CI52" s="13"/>
      <c r="CM52" s="6">
        <f>MAX(CM15:CM47)</f>
        <v>0</v>
      </c>
      <c r="CO52" s="6">
        <f>MAX(CO15:CO47)</f>
        <v>33</v>
      </c>
    </row>
    <row r="53" spans="1:55" ht="23.25" customHeight="1">
      <c r="A53" s="97" t="s">
        <v>66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>
        <f>J12</f>
        <v>0</v>
      </c>
      <c r="O53" s="99"/>
      <c r="P53" s="99"/>
      <c r="Q53" s="99"/>
      <c r="R53" s="99"/>
      <c r="S53" s="99"/>
      <c r="T53" s="100"/>
      <c r="U53" s="101" t="s">
        <v>20</v>
      </c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98">
        <f>AK12</f>
        <v>0</v>
      </c>
      <c r="AG53" s="99"/>
      <c r="AH53" s="99"/>
      <c r="AI53" s="99"/>
      <c r="AJ53" s="99"/>
      <c r="AK53" s="99"/>
      <c r="AL53" s="100"/>
      <c r="AM53" s="102" t="s">
        <v>67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3"/>
      <c r="AZ53" s="104" t="str">
        <f>AZ12</f>
        <v>Both Directions</v>
      </c>
      <c r="BA53" s="105"/>
      <c r="BB53" s="105"/>
      <c r="BC53" s="106"/>
    </row>
    <row r="54" spans="1:55" ht="12.75" customHeight="1">
      <c r="A54" s="21"/>
      <c r="B54" s="22"/>
      <c r="C54" s="22"/>
      <c r="D54" s="22"/>
      <c r="E54" s="23"/>
      <c r="F54" s="33"/>
      <c r="G54" s="33"/>
      <c r="H54" s="33"/>
      <c r="I54" s="33"/>
      <c r="J54" s="33"/>
      <c r="K54" s="33"/>
      <c r="L54" s="33"/>
      <c r="M54" s="23"/>
      <c r="N54" s="90">
        <f>ROUND((A52*0.85),0)</f>
        <v>0</v>
      </c>
      <c r="O54" s="91"/>
      <c r="P54" s="91"/>
      <c r="Q54" s="91"/>
      <c r="R54" s="91"/>
      <c r="S54" s="91"/>
      <c r="T54" s="92"/>
      <c r="U54" s="81" t="s">
        <v>26</v>
      </c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90">
        <f>ROUND((AV52*0.85),0)</f>
        <v>0</v>
      </c>
      <c r="AG54" s="91"/>
      <c r="AH54" s="91"/>
      <c r="AI54" s="91"/>
      <c r="AJ54" s="91"/>
      <c r="AK54" s="91"/>
      <c r="AL54" s="92"/>
      <c r="AM54" s="61"/>
      <c r="AN54" s="33"/>
      <c r="AO54" s="33"/>
      <c r="AP54" s="33"/>
      <c r="AQ54" s="33"/>
      <c r="AR54" s="33"/>
      <c r="AS54" s="24"/>
      <c r="AT54" s="33"/>
      <c r="AU54" s="33"/>
      <c r="AV54" s="34"/>
      <c r="AW54" s="51"/>
      <c r="AX54" s="51"/>
      <c r="AY54" s="51"/>
      <c r="AZ54" s="93">
        <f>ROUND((AZ52*0.85),0)</f>
        <v>0</v>
      </c>
      <c r="BA54" s="91"/>
      <c r="BB54" s="91"/>
      <c r="BC54" s="92"/>
    </row>
    <row r="55" spans="1:55" ht="12.75" customHeight="1">
      <c r="A55" s="21"/>
      <c r="B55" s="22"/>
      <c r="C55" s="22"/>
      <c r="D55" s="22"/>
      <c r="E55" s="23"/>
      <c r="F55" s="33"/>
      <c r="G55" s="33"/>
      <c r="H55" s="33"/>
      <c r="I55" s="33"/>
      <c r="J55" s="33"/>
      <c r="K55" s="33"/>
      <c r="L55" s="33"/>
      <c r="M55" s="23"/>
      <c r="N55" s="94">
        <f>VLOOKUP(1,BH15:BL51,4,FALSE)</f>
        <v>0</v>
      </c>
      <c r="O55" s="95"/>
      <c r="P55" s="95"/>
      <c r="Q55" s="95"/>
      <c r="R55" s="95"/>
      <c r="S55" s="95"/>
      <c r="T55" s="96"/>
      <c r="U55" s="81" t="s">
        <v>21</v>
      </c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94">
        <f>VLOOKUP(1,BU15:BY51,4,FALSE)</f>
        <v>0</v>
      </c>
      <c r="AG55" s="95"/>
      <c r="AH55" s="95"/>
      <c r="AI55" s="95"/>
      <c r="AJ55" s="95"/>
      <c r="AK55" s="95"/>
      <c r="AL55" s="96"/>
      <c r="AM55" s="61"/>
      <c r="AN55" s="33"/>
      <c r="AO55" s="33"/>
      <c r="AP55" s="33"/>
      <c r="AQ55" s="33"/>
      <c r="AR55" s="33"/>
      <c r="AS55" s="24"/>
      <c r="AT55" s="33"/>
      <c r="AU55" s="33"/>
      <c r="AV55" s="34"/>
      <c r="AW55" s="51"/>
      <c r="AX55" s="51"/>
      <c r="AY55" s="51"/>
      <c r="AZ55" s="93">
        <f>VLOOKUP(1,CH15:CL51,4,FALSE)</f>
        <v>0</v>
      </c>
      <c r="BA55" s="91"/>
      <c r="BB55" s="91"/>
      <c r="BC55" s="92"/>
    </row>
    <row r="56" spans="1:84" ht="12.75" customHeight="1">
      <c r="A56" s="2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80" t="str">
        <f>VLOOKUP(BO52,BO15:BP47,2,FALSE)</f>
        <v>72-80+</v>
      </c>
      <c r="O56" s="80"/>
      <c r="P56" s="80"/>
      <c r="Q56" s="80"/>
      <c r="R56" s="80"/>
      <c r="S56" s="80"/>
      <c r="T56" s="80"/>
      <c r="U56" s="81" t="s">
        <v>22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0" t="str">
        <f>VLOOKUP(CB52,CB15:CC47,2,FALSE)</f>
        <v>72-80+</v>
      </c>
      <c r="AG56" s="80"/>
      <c r="AH56" s="80"/>
      <c r="AI56" s="80"/>
      <c r="AJ56" s="80"/>
      <c r="AK56" s="80"/>
      <c r="AL56" s="80"/>
      <c r="AM56" s="62"/>
      <c r="AN56" s="34"/>
      <c r="AO56" s="34"/>
      <c r="AP56" s="34"/>
      <c r="AQ56" s="34"/>
      <c r="AR56" s="34"/>
      <c r="AS56" s="34"/>
      <c r="AT56" s="34"/>
      <c r="AU56" s="34"/>
      <c r="AV56" s="34"/>
      <c r="AW56" s="51"/>
      <c r="AX56" s="51"/>
      <c r="AY56" s="51"/>
      <c r="AZ56" s="82" t="str">
        <f>VLOOKUP(CO52,CO15:CP47,2,FALSE)</f>
        <v>72-80+</v>
      </c>
      <c r="BA56" s="80"/>
      <c r="BB56" s="80"/>
      <c r="BC56" s="80"/>
      <c r="BF56" s="6" t="str">
        <f>VLOOKUP(BO52,BO15:BP47,2,FALSE)</f>
        <v>72-80+</v>
      </c>
      <c r="BS56" s="6" t="str">
        <f>VLOOKUP(CB52,CB15:CC47,2,FALSE)</f>
        <v>72-80+</v>
      </c>
      <c r="CF56" s="6" t="str">
        <f>VLOOKUP(CO52,CO15:CP47,2,FALSE)</f>
        <v>72-80+</v>
      </c>
    </row>
    <row r="57" spans="1:55" ht="23.25" customHeight="1">
      <c r="A57" s="2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83" t="str">
        <f>IF(A52=0," ",IF(BO52&gt;1,"Warning: Multiple 10 mph Paces. Highest range shown","OK"))</f>
        <v> </v>
      </c>
      <c r="O57" s="83"/>
      <c r="P57" s="83"/>
      <c r="Q57" s="83"/>
      <c r="R57" s="83"/>
      <c r="S57" s="83"/>
      <c r="T57" s="83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3" t="str">
        <f>IF(AV52=0," ",IF(CB52&gt;1,"Warning: Multiple 10 mph Paces. Highest range shown","OK"))</f>
        <v> </v>
      </c>
      <c r="AG57" s="83"/>
      <c r="AH57" s="83"/>
      <c r="AI57" s="83"/>
      <c r="AJ57" s="83"/>
      <c r="AK57" s="83"/>
      <c r="AL57" s="83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87">
        <f>IF(AZ52=0,"",IF(CO52&gt;1,"Warning: Multiple 10 mph Paces. Highest range shown","OK"))</f>
      </c>
      <c r="AX57" s="87"/>
      <c r="AY57" s="87"/>
      <c r="AZ57" s="87"/>
      <c r="BA57" s="87"/>
      <c r="BB57" s="87"/>
      <c r="BC57" s="88"/>
    </row>
    <row r="58" spans="1:55" ht="21" customHeight="1">
      <c r="A58" s="35"/>
      <c r="B58" s="36"/>
      <c r="C58" s="36"/>
      <c r="D58" s="36"/>
      <c r="E58" s="36"/>
      <c r="F58" s="36"/>
      <c r="G58" s="36"/>
      <c r="H58" s="32"/>
      <c r="I58" s="31"/>
      <c r="J58" s="31"/>
      <c r="K58" s="31"/>
      <c r="L58" s="31"/>
      <c r="M58" s="31"/>
      <c r="N58" s="84"/>
      <c r="O58" s="84"/>
      <c r="P58" s="84"/>
      <c r="Q58" s="84"/>
      <c r="R58" s="84"/>
      <c r="S58" s="84"/>
      <c r="T58" s="84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4"/>
      <c r="AG58" s="84"/>
      <c r="AH58" s="84"/>
      <c r="AI58" s="84"/>
      <c r="AJ58" s="84"/>
      <c r="AK58" s="84"/>
      <c r="AL58" s="84"/>
      <c r="AM58" s="31"/>
      <c r="AN58" s="31"/>
      <c r="AO58" s="31"/>
      <c r="AP58" s="31"/>
      <c r="AQ58" s="31"/>
      <c r="AR58" s="31"/>
      <c r="AS58" s="37"/>
      <c r="AT58" s="36"/>
      <c r="AU58" s="36"/>
      <c r="AV58" s="36"/>
      <c r="AW58" s="84"/>
      <c r="AX58" s="84"/>
      <c r="AY58" s="84"/>
      <c r="AZ58" s="84"/>
      <c r="BA58" s="84"/>
      <c r="BB58" s="84"/>
      <c r="BC58" s="89"/>
    </row>
  </sheetData>
  <sheetProtection password="CA01" sheet="1" selectLockedCells="1"/>
  <mergeCells count="330">
    <mergeCell ref="A1:BC1"/>
    <mergeCell ref="A2:BC2"/>
    <mergeCell ref="A3:BC3"/>
    <mergeCell ref="A4:Z4"/>
    <mergeCell ref="AA4:BC4"/>
    <mergeCell ref="A5:H5"/>
    <mergeCell ref="I5:Y5"/>
    <mergeCell ref="Z5:AB10"/>
    <mergeCell ref="AC5:AH5"/>
    <mergeCell ref="AI5:BB5"/>
    <mergeCell ref="BC5:BC10"/>
    <mergeCell ref="A6:H6"/>
    <mergeCell ref="I6:Y6"/>
    <mergeCell ref="AC6:AH6"/>
    <mergeCell ref="AI6:BB6"/>
    <mergeCell ref="A7:H7"/>
    <mergeCell ref="I7:Y7"/>
    <mergeCell ref="AC7:AH7"/>
    <mergeCell ref="AI7:BB7"/>
    <mergeCell ref="A8:H8"/>
    <mergeCell ref="I8:P8"/>
    <mergeCell ref="Q8:R8"/>
    <mergeCell ref="S8:Y8"/>
    <mergeCell ref="AC8:AH8"/>
    <mergeCell ref="AI8:BB8"/>
    <mergeCell ref="A9:J9"/>
    <mergeCell ref="K9:Y9"/>
    <mergeCell ref="AC9:AH9"/>
    <mergeCell ref="AI9:BB9"/>
    <mergeCell ref="A10:J10"/>
    <mergeCell ref="K10:Y10"/>
    <mergeCell ref="AC10:AH10"/>
    <mergeCell ref="AI10:BB10"/>
    <mergeCell ref="A11:BC11"/>
    <mergeCell ref="A12:I12"/>
    <mergeCell ref="J12:Q12"/>
    <mergeCell ref="R12:X12"/>
    <mergeCell ref="Y12:AA14"/>
    <mergeCell ref="AB12:AJ12"/>
    <mergeCell ref="AK12:AR12"/>
    <mergeCell ref="AS12:AY12"/>
    <mergeCell ref="AZ12:BC12"/>
    <mergeCell ref="BE12:BP12"/>
    <mergeCell ref="BR12:CC12"/>
    <mergeCell ref="CE12:CP12"/>
    <mergeCell ref="A13:B14"/>
    <mergeCell ref="C13:D14"/>
    <mergeCell ref="E13:I14"/>
    <mergeCell ref="J13:N14"/>
    <mergeCell ref="O13:S14"/>
    <mergeCell ref="T13:X14"/>
    <mergeCell ref="AB13:AF14"/>
    <mergeCell ref="AG13:AK14"/>
    <mergeCell ref="AL13:AP14"/>
    <mergeCell ref="AQ13:AU14"/>
    <mergeCell ref="AV13:AW14"/>
    <mergeCell ref="AX13:AY14"/>
    <mergeCell ref="AZ13:BA14"/>
    <mergeCell ref="BB13:BC14"/>
    <mergeCell ref="BE13:BE14"/>
    <mergeCell ref="BF13:BF14"/>
    <mergeCell ref="BG13:BI14"/>
    <mergeCell ref="BJ13:BL14"/>
    <mergeCell ref="BM13:BP14"/>
    <mergeCell ref="BR13:BR14"/>
    <mergeCell ref="BS13:BS14"/>
    <mergeCell ref="BT13:BV14"/>
    <mergeCell ref="BW13:BY14"/>
    <mergeCell ref="BZ13:CC14"/>
    <mergeCell ref="CE13:CE14"/>
    <mergeCell ref="CF13:CF14"/>
    <mergeCell ref="CG13:CI14"/>
    <mergeCell ref="CJ13:CL14"/>
    <mergeCell ref="CM13:CP14"/>
    <mergeCell ref="A15:B15"/>
    <mergeCell ref="C15:D15"/>
    <mergeCell ref="Y15:AA15"/>
    <mergeCell ref="AV15:AW15"/>
    <mergeCell ref="AX15:AY15"/>
    <mergeCell ref="AZ15:BA15"/>
    <mergeCell ref="BB15:BC15"/>
    <mergeCell ref="BJ15:BL15"/>
    <mergeCell ref="BW15:BY15"/>
    <mergeCell ref="CJ15:CL15"/>
    <mergeCell ref="A16:B16"/>
    <mergeCell ref="C16:D16"/>
    <mergeCell ref="AV16:AW16"/>
    <mergeCell ref="AX16:AY16"/>
    <mergeCell ref="AZ16:BA16"/>
    <mergeCell ref="BB16:BC16"/>
    <mergeCell ref="A17:B17"/>
    <mergeCell ref="C17:D17"/>
    <mergeCell ref="AV17:AW17"/>
    <mergeCell ref="AX17:AY17"/>
    <mergeCell ref="AZ17:BA17"/>
    <mergeCell ref="BB17:BC17"/>
    <mergeCell ref="A18:B18"/>
    <mergeCell ref="C18:D18"/>
    <mergeCell ref="AV18:AW18"/>
    <mergeCell ref="AX18:AY18"/>
    <mergeCell ref="AZ18:BA18"/>
    <mergeCell ref="BB18:BC18"/>
    <mergeCell ref="A19:B19"/>
    <mergeCell ref="C19:D19"/>
    <mergeCell ref="AV19:AW19"/>
    <mergeCell ref="AX19:AY19"/>
    <mergeCell ref="AZ19:BA19"/>
    <mergeCell ref="BB19:BC19"/>
    <mergeCell ref="A20:B20"/>
    <mergeCell ref="C20:D20"/>
    <mergeCell ref="AV20:AW20"/>
    <mergeCell ref="AX20:AY20"/>
    <mergeCell ref="AZ20:BA20"/>
    <mergeCell ref="BB20:BC20"/>
    <mergeCell ref="A21:B21"/>
    <mergeCell ref="C21:D21"/>
    <mergeCell ref="AV21:AW21"/>
    <mergeCell ref="AX21:AY21"/>
    <mergeCell ref="AZ21:BA21"/>
    <mergeCell ref="BB21:BC21"/>
    <mergeCell ref="A22:B22"/>
    <mergeCell ref="C22:D22"/>
    <mergeCell ref="AV22:AW22"/>
    <mergeCell ref="AX22:AY22"/>
    <mergeCell ref="AZ22:BA22"/>
    <mergeCell ref="BB22:BC22"/>
    <mergeCell ref="A23:B23"/>
    <mergeCell ref="C23:D23"/>
    <mergeCell ref="AV23:AW23"/>
    <mergeCell ref="AX23:AY23"/>
    <mergeCell ref="AZ23:BA23"/>
    <mergeCell ref="BB23:BC23"/>
    <mergeCell ref="A24:B24"/>
    <mergeCell ref="C24:D24"/>
    <mergeCell ref="AV24:AW24"/>
    <mergeCell ref="AX24:AY24"/>
    <mergeCell ref="AZ24:BA24"/>
    <mergeCell ref="BB24:BC24"/>
    <mergeCell ref="A25:B25"/>
    <mergeCell ref="C25:D25"/>
    <mergeCell ref="AV25:AW25"/>
    <mergeCell ref="AX25:AY25"/>
    <mergeCell ref="AZ25:BA25"/>
    <mergeCell ref="BB25:BC25"/>
    <mergeCell ref="A26:B26"/>
    <mergeCell ref="C26:D26"/>
    <mergeCell ref="AV26:AW26"/>
    <mergeCell ref="AX26:AY26"/>
    <mergeCell ref="AZ26:BA26"/>
    <mergeCell ref="BB26:BC26"/>
    <mergeCell ref="A27:B27"/>
    <mergeCell ref="C27:D27"/>
    <mergeCell ref="AV27:AW27"/>
    <mergeCell ref="AX27:AY27"/>
    <mergeCell ref="AZ27:BA27"/>
    <mergeCell ref="BB27:BC27"/>
    <mergeCell ref="A28:B28"/>
    <mergeCell ref="C28:D28"/>
    <mergeCell ref="AV28:AW28"/>
    <mergeCell ref="AX28:AY28"/>
    <mergeCell ref="AZ28:BA28"/>
    <mergeCell ref="BB28:BC28"/>
    <mergeCell ref="A29:B29"/>
    <mergeCell ref="C29:D29"/>
    <mergeCell ref="AV29:AW29"/>
    <mergeCell ref="AX29:AY29"/>
    <mergeCell ref="AZ29:BA29"/>
    <mergeCell ref="BB29:BC29"/>
    <mergeCell ref="A30:B30"/>
    <mergeCell ref="C30:D30"/>
    <mergeCell ref="AV30:AW30"/>
    <mergeCell ref="AX30:AY30"/>
    <mergeCell ref="AZ30:BA30"/>
    <mergeCell ref="BB30:BC30"/>
    <mergeCell ref="A31:B31"/>
    <mergeCell ref="C31:D31"/>
    <mergeCell ref="AV31:AW31"/>
    <mergeCell ref="AX31:AY31"/>
    <mergeCell ref="AZ31:BA31"/>
    <mergeCell ref="BB31:BC31"/>
    <mergeCell ref="A32:B32"/>
    <mergeCell ref="C32:D32"/>
    <mergeCell ref="AV32:AW32"/>
    <mergeCell ref="AX32:AY32"/>
    <mergeCell ref="AZ32:BA32"/>
    <mergeCell ref="BB32:BC32"/>
    <mergeCell ref="A33:B33"/>
    <mergeCell ref="C33:D33"/>
    <mergeCell ref="AV33:AW33"/>
    <mergeCell ref="AX33:AY33"/>
    <mergeCell ref="AZ33:BA33"/>
    <mergeCell ref="BB33:BC33"/>
    <mergeCell ref="A34:B34"/>
    <mergeCell ref="C34:D34"/>
    <mergeCell ref="AV34:AW34"/>
    <mergeCell ref="AX34:AY34"/>
    <mergeCell ref="AZ34:BA34"/>
    <mergeCell ref="BB34:BC34"/>
    <mergeCell ref="A35:B35"/>
    <mergeCell ref="C35:D35"/>
    <mergeCell ref="AV35:AW35"/>
    <mergeCell ref="AX35:AY35"/>
    <mergeCell ref="AZ35:BA35"/>
    <mergeCell ref="BB35:BC35"/>
    <mergeCell ref="A36:B36"/>
    <mergeCell ref="C36:D36"/>
    <mergeCell ref="AV36:AW36"/>
    <mergeCell ref="AX36:AY36"/>
    <mergeCell ref="AZ36:BA36"/>
    <mergeCell ref="BB36:BC36"/>
    <mergeCell ref="A37:B37"/>
    <mergeCell ref="C37:D37"/>
    <mergeCell ref="AV37:AW37"/>
    <mergeCell ref="AX37:AY37"/>
    <mergeCell ref="AZ37:BA37"/>
    <mergeCell ref="BB37:BC37"/>
    <mergeCell ref="A38:B38"/>
    <mergeCell ref="C38:D38"/>
    <mergeCell ref="AV38:AW38"/>
    <mergeCell ref="AX38:AY38"/>
    <mergeCell ref="AZ38:BA38"/>
    <mergeCell ref="BB38:BC38"/>
    <mergeCell ref="A39:B39"/>
    <mergeCell ref="C39:D39"/>
    <mergeCell ref="AV39:AW39"/>
    <mergeCell ref="AX39:AY39"/>
    <mergeCell ref="AZ39:BA39"/>
    <mergeCell ref="BB39:BC39"/>
    <mergeCell ref="A40:B40"/>
    <mergeCell ref="C40:D40"/>
    <mergeCell ref="AV40:AW40"/>
    <mergeCell ref="AX40:AY40"/>
    <mergeCell ref="AZ40:BA40"/>
    <mergeCell ref="BB40:BC40"/>
    <mergeCell ref="A41:B41"/>
    <mergeCell ref="C41:D41"/>
    <mergeCell ref="AV41:AW41"/>
    <mergeCell ref="AX41:AY41"/>
    <mergeCell ref="AZ41:BA41"/>
    <mergeCell ref="BB41:BC41"/>
    <mergeCell ref="A42:B42"/>
    <mergeCell ref="C42:D42"/>
    <mergeCell ref="AV42:AW42"/>
    <mergeCell ref="AX42:AY42"/>
    <mergeCell ref="AZ42:BA42"/>
    <mergeCell ref="BB42:BC42"/>
    <mergeCell ref="A43:B43"/>
    <mergeCell ref="C43:D43"/>
    <mergeCell ref="AV43:AW43"/>
    <mergeCell ref="AX43:AY43"/>
    <mergeCell ref="AZ43:BA43"/>
    <mergeCell ref="BB43:BC43"/>
    <mergeCell ref="A44:B44"/>
    <mergeCell ref="C44:D44"/>
    <mergeCell ref="AV44:AW44"/>
    <mergeCell ref="AX44:AY44"/>
    <mergeCell ref="AZ44:BA44"/>
    <mergeCell ref="BB44:BC44"/>
    <mergeCell ref="A45:B45"/>
    <mergeCell ref="C45:D45"/>
    <mergeCell ref="AV45:AW45"/>
    <mergeCell ref="AX45:AY45"/>
    <mergeCell ref="AZ45:BA45"/>
    <mergeCell ref="BB45:BC45"/>
    <mergeCell ref="A46:B46"/>
    <mergeCell ref="C46:D46"/>
    <mergeCell ref="AV46:AW46"/>
    <mergeCell ref="AX46:AY46"/>
    <mergeCell ref="AZ46:BA46"/>
    <mergeCell ref="BB46:BC46"/>
    <mergeCell ref="A47:B47"/>
    <mergeCell ref="C47:D47"/>
    <mergeCell ref="AV47:AW47"/>
    <mergeCell ref="AX47:AY47"/>
    <mergeCell ref="AZ47:BA47"/>
    <mergeCell ref="BB47:BC47"/>
    <mergeCell ref="A48:B48"/>
    <mergeCell ref="C48:D48"/>
    <mergeCell ref="AV48:AW48"/>
    <mergeCell ref="AX48:AY48"/>
    <mergeCell ref="AZ48:BA48"/>
    <mergeCell ref="BB48:BC48"/>
    <mergeCell ref="BB50:BC50"/>
    <mergeCell ref="A49:B49"/>
    <mergeCell ref="C49:D49"/>
    <mergeCell ref="AV49:AW49"/>
    <mergeCell ref="AX49:AY49"/>
    <mergeCell ref="AZ49:BA49"/>
    <mergeCell ref="BB49:BC49"/>
    <mergeCell ref="Y51:AA51"/>
    <mergeCell ref="AV51:AW51"/>
    <mergeCell ref="AX51:AY51"/>
    <mergeCell ref="AZ51:BA51"/>
    <mergeCell ref="A50:B50"/>
    <mergeCell ref="C50:D50"/>
    <mergeCell ref="AV50:AW50"/>
    <mergeCell ref="AX50:AY50"/>
    <mergeCell ref="AZ50:BA50"/>
    <mergeCell ref="BB51:BC51"/>
    <mergeCell ref="BJ51:BL51"/>
    <mergeCell ref="BW51:BY51"/>
    <mergeCell ref="CJ51:CL51"/>
    <mergeCell ref="A52:D52"/>
    <mergeCell ref="E52:AU52"/>
    <mergeCell ref="AV52:AY52"/>
    <mergeCell ref="AZ52:BC52"/>
    <mergeCell ref="A51:B51"/>
    <mergeCell ref="C51:D51"/>
    <mergeCell ref="A53:M53"/>
    <mergeCell ref="N53:T53"/>
    <mergeCell ref="U53:AE53"/>
    <mergeCell ref="AF53:AL53"/>
    <mergeCell ref="AM53:AY53"/>
    <mergeCell ref="AZ53:BC53"/>
    <mergeCell ref="N54:T54"/>
    <mergeCell ref="U54:AE54"/>
    <mergeCell ref="AF54:AL54"/>
    <mergeCell ref="AZ54:BC54"/>
    <mergeCell ref="N55:T55"/>
    <mergeCell ref="U55:AE55"/>
    <mergeCell ref="AF55:AL55"/>
    <mergeCell ref="AZ55:BC55"/>
    <mergeCell ref="N56:T56"/>
    <mergeCell ref="U56:AE56"/>
    <mergeCell ref="AF56:AL56"/>
    <mergeCell ref="AZ56:BC56"/>
    <mergeCell ref="N57:T58"/>
    <mergeCell ref="U57:AE58"/>
    <mergeCell ref="AF57:AL58"/>
    <mergeCell ref="AW57:BC58"/>
  </mergeCells>
  <conditionalFormatting sqref="Y42:Z45 X33:X42">
    <cfRule type="containsErrors" priority="35" dxfId="0" stopIfTrue="1">
      <formula>ISERROR(X33)</formula>
    </cfRule>
  </conditionalFormatting>
  <conditionalFormatting sqref="Y16:AA50 A15:D15 J15:X15 A16:B50 AV52 E52 C16:X49 AB15:AW49">
    <cfRule type="cellIs" priority="34" dxfId="0" operator="equal" stopIfTrue="1">
      <formula>0</formula>
    </cfRule>
  </conditionalFormatting>
  <conditionalFormatting sqref="AP37:AU37 AP36:AT36">
    <cfRule type="cellIs" priority="33" dxfId="0" operator="equal" stopIfTrue="1">
      <formula>0</formula>
    </cfRule>
  </conditionalFormatting>
  <conditionalFormatting sqref="AB50:AU50 E50:X50 AX15:AX50 A52 A51:AY51">
    <cfRule type="cellIs" priority="32" dxfId="0" operator="equal" stopIfTrue="1">
      <formula>0</formula>
    </cfRule>
  </conditionalFormatting>
  <conditionalFormatting sqref="AV50:AW50">
    <cfRule type="cellIs" priority="31" dxfId="0" operator="equal" stopIfTrue="1">
      <formula>0</formula>
    </cfRule>
  </conditionalFormatting>
  <conditionalFormatting sqref="C50:D50">
    <cfRule type="cellIs" priority="30" dxfId="0" operator="equal" stopIfTrue="1">
      <formula>0</formula>
    </cfRule>
  </conditionalFormatting>
  <conditionalFormatting sqref="E15:I15">
    <cfRule type="cellIs" priority="29" dxfId="0" operator="equal" stopIfTrue="1">
      <formula>0</formula>
    </cfRule>
  </conditionalFormatting>
  <conditionalFormatting sqref="A15:B50">
    <cfRule type="cellIs" priority="28" dxfId="0" operator="equal" stopIfTrue="1">
      <formula>A16</formula>
    </cfRule>
  </conditionalFormatting>
  <conditionalFormatting sqref="A49:B49">
    <cfRule type="cellIs" priority="27" dxfId="0" operator="equal" stopIfTrue="1">
      <formula>A50</formula>
    </cfRule>
  </conditionalFormatting>
  <conditionalFormatting sqref="AX15:AY50">
    <cfRule type="cellIs" priority="26" dxfId="0" operator="equal" stopIfTrue="1">
      <formula>AX16</formula>
    </cfRule>
  </conditionalFormatting>
  <conditionalFormatting sqref="BB15:BC51">
    <cfRule type="cellIs" priority="25" dxfId="35" operator="equal" stopIfTrue="1">
      <formula>0</formula>
    </cfRule>
  </conditionalFormatting>
  <conditionalFormatting sqref="BB15:BC50">
    <cfRule type="cellIs" priority="24" dxfId="35" operator="equal" stopIfTrue="1">
      <formula>BB16</formula>
    </cfRule>
  </conditionalFormatting>
  <conditionalFormatting sqref="AZ15:BA51">
    <cfRule type="cellIs" priority="22" dxfId="35" operator="equal" stopIfTrue="1">
      <formula>AZ16</formula>
    </cfRule>
    <cfRule type="cellIs" priority="23" dxfId="35" operator="equal" stopIfTrue="1">
      <formula>0</formula>
    </cfRule>
  </conditionalFormatting>
  <conditionalFormatting sqref="AZ52">
    <cfRule type="cellIs" priority="21" dxfId="35" operator="equal" stopIfTrue="1">
      <formula>0</formula>
    </cfRule>
  </conditionalFormatting>
  <conditionalFormatting sqref="AF54:AL56 N54:T56">
    <cfRule type="expression" priority="19" dxfId="0" stopIfTrue="1">
      <formula>$N$54=0</formula>
    </cfRule>
    <cfRule type="cellIs" priority="20" dxfId="0" operator="equal" stopIfTrue="1">
      <formula>0</formula>
    </cfRule>
  </conditionalFormatting>
  <conditionalFormatting sqref="AF57">
    <cfRule type="containsText" priority="18" dxfId="11" operator="containsText" stopIfTrue="1" text="Multiple ">
      <formula>NOT(ISERROR(SEARCH("Multiple ",AF57)))</formula>
    </cfRule>
  </conditionalFormatting>
  <conditionalFormatting sqref="N57">
    <cfRule type="containsText" priority="17" dxfId="11" operator="containsText" stopIfTrue="1" text="Multiple ">
      <formula>NOT(ISERROR(SEARCH("Multiple ",N57)))</formula>
    </cfRule>
  </conditionalFormatting>
  <conditionalFormatting sqref="AF57 N57">
    <cfRule type="containsText" priority="16" dxfId="12" operator="containsText" stopIfTrue="1" text="OK">
      <formula>NOT(ISERROR(SEARCH("OK",N57)))</formula>
    </cfRule>
  </conditionalFormatting>
  <conditionalFormatting sqref="AZ55:AZ56 BA55:BC55">
    <cfRule type="cellIs" priority="14" dxfId="0" operator="equal" stopIfTrue="1">
      <formula>0</formula>
    </cfRule>
  </conditionalFormatting>
  <conditionalFormatting sqref="AZ54:BC54">
    <cfRule type="cellIs" priority="15" dxfId="0" operator="equal" stopIfTrue="1">
      <formula>0</formula>
    </cfRule>
  </conditionalFormatting>
  <conditionalFormatting sqref="AW57">
    <cfRule type="containsText" priority="12" dxfId="12" operator="containsText" stopIfTrue="1" text="OK">
      <formula>NOT(ISERROR(SEARCH("OK",AW57)))</formula>
    </cfRule>
  </conditionalFormatting>
  <conditionalFormatting sqref="AW57">
    <cfRule type="containsText" priority="13" dxfId="11" operator="containsText" stopIfTrue="1" text="Multiple ">
      <formula>NOT(ISERROR(SEARCH("Multiple ",AW57)))</formula>
    </cfRule>
  </conditionalFormatting>
  <conditionalFormatting sqref="AV15:AY52">
    <cfRule type="expression" priority="4" dxfId="0" stopIfTrue="1">
      <formula>$A$52&lt;=0</formula>
    </cfRule>
    <cfRule type="expression" priority="11" dxfId="0" stopIfTrue="1">
      <formula>"ISNUMBER(search(""and"",$AK$12)"</formula>
    </cfRule>
  </conditionalFormatting>
  <conditionalFormatting sqref="N53:T53 AF53:AL53">
    <cfRule type="cellIs" priority="10" dxfId="0" operator="equal" stopIfTrue="1">
      <formula>0</formula>
    </cfRule>
  </conditionalFormatting>
  <conditionalFormatting sqref="I5:Y7 I8:P8 S8:Y8 K9:Y10 AI5:BB10">
    <cfRule type="cellIs" priority="9" dxfId="1" operator="equal" stopIfTrue="1">
      <formula>0</formula>
    </cfRule>
  </conditionalFormatting>
  <conditionalFormatting sqref="AU38">
    <cfRule type="containsErrors" priority="8" dxfId="0" stopIfTrue="1">
      <formula>ISERROR(AU38)</formula>
    </cfRule>
  </conditionalFormatting>
  <conditionalFormatting sqref="AU37">
    <cfRule type="containsErrors" priority="7" dxfId="0" stopIfTrue="1">
      <formula>ISERROR(AU37)</formula>
    </cfRule>
  </conditionalFormatting>
  <conditionalFormatting sqref="AU39">
    <cfRule type="containsErrors" priority="6" dxfId="0" stopIfTrue="1">
      <formula>ISERROR(AU39)</formula>
    </cfRule>
  </conditionalFormatting>
  <conditionalFormatting sqref="AU35">
    <cfRule type="containsErrors" priority="5" dxfId="0" stopIfTrue="1">
      <formula>ISERROR(AU35)</formula>
    </cfRule>
  </conditionalFormatting>
  <conditionalFormatting sqref="A15:D52">
    <cfRule type="expression" priority="3" dxfId="0" stopIfTrue="1">
      <formula>$AV$52&lt;=0</formula>
    </cfRule>
  </conditionalFormatting>
  <conditionalFormatting sqref="J12:Q12 AK12:AR12">
    <cfRule type="cellIs" priority="2" dxfId="1" operator="lessThanOrEqual" stopIfTrue="1">
      <formula>0</formula>
    </cfRule>
  </conditionalFormatting>
  <conditionalFormatting sqref="AZ56:BC56">
    <cfRule type="expression" priority="1" dxfId="0" stopIfTrue="1">
      <formula>$AZ$52=0</formula>
    </cfRule>
  </conditionalFormatting>
  <printOptions horizontalCentered="1"/>
  <pageMargins left="0.125" right="0" top="0.4" bottom="0.25" header="0.5" footer="0.5"/>
  <pageSetup horizontalDpi="600" verticalDpi="600" orientation="portrait" scale="96" r:id="rId2"/>
  <headerFooter alignWithMargins="0">
    <oddHeader>&amp;R&amp;6Form 750-010-03
TRAFFIC ENGINEERING
10/15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Kittelson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Benazir Portal</dc:creator>
  <cp:keywords/>
  <dc:description/>
  <cp:lastModifiedBy>to962gh</cp:lastModifiedBy>
  <cp:lastPrinted>2015-02-19T18:41:36Z</cp:lastPrinted>
  <dcterms:created xsi:type="dcterms:W3CDTF">2001-10-09T19:24:54Z</dcterms:created>
  <dcterms:modified xsi:type="dcterms:W3CDTF">2017-04-06T17:24:52Z</dcterms:modified>
  <cp:category/>
  <cp:version/>
  <cp:contentType/>
  <cp:contentStatus/>
</cp:coreProperties>
</file>